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dmin\Desktop\评估更正\"/>
    </mc:Choice>
  </mc:AlternateContent>
  <xr:revisionPtr revIDLastSave="0" documentId="13_ncr:1_{DD2D0DE3-0D3A-4073-BCAB-12ABAA78149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Sheet1" sheetId="1" r:id="rId1"/>
    <sheet name="正版" sheetId="3" r:id="rId2"/>
  </sheets>
  <definedNames>
    <definedName name="_xlnm._FilterDatabase" localSheetId="0" hidden="1">Sheet1!$A$3:$E$3</definedName>
    <definedName name="_xlnm._FilterDatabase" localSheetId="1" hidden="1">正版!$A$3:$E$3</definedName>
    <definedName name="_xlnm.Print_Titles" localSheetId="0">Sheet1!$1:$3</definedName>
    <definedName name="_xlnm.Print_Titles" localSheetId="1">正版!$1:$3</definedName>
  </definedNames>
  <calcPr calcId="181029"/>
</workbook>
</file>

<file path=xl/calcChain.xml><?xml version="1.0" encoding="utf-8"?>
<calcChain xmlns="http://schemas.openxmlformats.org/spreadsheetml/2006/main">
  <c r="E7" i="3" l="1"/>
  <c r="E47" i="3"/>
  <c r="E56" i="3" s="1"/>
  <c r="E65" i="3"/>
  <c r="C56" i="3"/>
  <c r="E40" i="3"/>
  <c r="C40" i="3"/>
  <c r="E38" i="3"/>
  <c r="C38" i="3"/>
  <c r="E17" i="3"/>
  <c r="C17" i="3"/>
  <c r="C10" i="3"/>
  <c r="E10" i="3"/>
  <c r="C7" i="3"/>
  <c r="E11" i="1"/>
  <c r="C11" i="1"/>
  <c r="C17" i="1" s="1"/>
  <c r="C69" i="1" s="1"/>
  <c r="E9" i="1"/>
  <c r="C7" i="1"/>
  <c r="C10" i="1"/>
  <c r="C40" i="1"/>
  <c r="C56" i="1"/>
  <c r="E38" i="1"/>
  <c r="C18" i="1"/>
  <c r="C38" i="1" s="1"/>
  <c r="C68" i="3" l="1"/>
  <c r="E68" i="3"/>
  <c r="E65" i="1" l="1"/>
  <c r="E56" i="1"/>
  <c r="E40" i="1"/>
  <c r="E17" i="1"/>
  <c r="E69" i="1" s="1"/>
  <c r="E10" i="1"/>
  <c r="E7" i="1"/>
  <c r="C74" i="1" l="1"/>
  <c r="E74" i="1"/>
  <c r="D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49" authorId="0" shapeId="0" xr:uid="{71EA2B46-E342-46A5-9C41-2786BCDCEEAF}">
      <text>
        <r>
          <rPr>
            <b/>
            <sz val="9"/>
            <color indexed="81"/>
            <rFont val="宋体"/>
            <family val="3"/>
            <charset val="134"/>
          </rPr>
          <t>Admin:</t>
        </r>
        <r>
          <rPr>
            <sz val="9"/>
            <color indexed="81"/>
            <rFont val="宋体"/>
            <family val="3"/>
            <charset val="134"/>
          </rPr>
          <t xml:space="preserve">
含创展702
</t>
        </r>
      </text>
    </comment>
    <comment ref="D57" authorId="0" shapeId="0" xr:uid="{13FEE52F-3982-4BB6-8272-EC61EB24B038}">
      <text>
        <r>
          <rPr>
            <b/>
            <sz val="9"/>
            <color indexed="81"/>
            <rFont val="宋体"/>
            <family val="3"/>
            <charset val="134"/>
          </rPr>
          <t>Admin:</t>
        </r>
        <r>
          <rPr>
            <sz val="9"/>
            <color indexed="81"/>
            <rFont val="宋体"/>
            <family val="3"/>
            <charset val="134"/>
          </rPr>
          <t xml:space="preserve">
个税</t>
        </r>
      </text>
    </comment>
    <comment ref="C67" authorId="0" shapeId="0" xr:uid="{ABC80DF1-7F8E-42CA-9CD9-3808B6C0C6F1}">
      <text>
        <r>
          <rPr>
            <b/>
            <sz val="9"/>
            <color indexed="81"/>
            <rFont val="宋体"/>
            <family val="3"/>
            <charset val="134"/>
          </rPr>
          <t>Admin:</t>
        </r>
        <r>
          <rPr>
            <sz val="9"/>
            <color indexed="81"/>
            <rFont val="宋体"/>
            <family val="3"/>
            <charset val="134"/>
          </rPr>
          <t xml:space="preserve">
含0.69微信验证费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67" authorId="0" shapeId="0" xr:uid="{1807EEE3-4577-4932-B6E9-1F2464627D94}">
      <text>
        <r>
          <rPr>
            <b/>
            <sz val="9"/>
            <color indexed="81"/>
            <rFont val="宋体"/>
            <family val="3"/>
            <charset val="134"/>
          </rPr>
          <t>Admin:</t>
        </r>
        <r>
          <rPr>
            <sz val="9"/>
            <color indexed="81"/>
            <rFont val="宋体"/>
            <family val="3"/>
            <charset val="134"/>
          </rPr>
          <t xml:space="preserve">
含0.69微信验证费</t>
        </r>
      </text>
    </comment>
  </commentList>
</comments>
</file>

<file path=xl/sharedStrings.xml><?xml version="1.0" encoding="utf-8"?>
<sst xmlns="http://schemas.openxmlformats.org/spreadsheetml/2006/main" count="251" uniqueCount="109">
  <si>
    <t>单位：元</t>
  </si>
  <si>
    <t>项目</t>
  </si>
  <si>
    <t>收入明细</t>
  </si>
  <si>
    <t>收入</t>
  </si>
  <si>
    <t>支出明细</t>
  </si>
  <si>
    <t>支出</t>
  </si>
  <si>
    <t>助医</t>
  </si>
  <si>
    <t>小计</t>
  </si>
  <si>
    <t>助学</t>
  </si>
  <si>
    <t>冠名基金</t>
  </si>
  <si>
    <t>弥陀慈善基金</t>
  </si>
  <si>
    <t>学子互助基金</t>
  </si>
  <si>
    <t>然梅慈善基金</t>
  </si>
  <si>
    <t>颐养基金</t>
  </si>
  <si>
    <t>秘书处日常运作经费</t>
  </si>
  <si>
    <t>工资及补贴</t>
  </si>
  <si>
    <t>社保费</t>
  </si>
  <si>
    <t>办公费</t>
  </si>
  <si>
    <t>修缮费</t>
  </si>
  <si>
    <t>宣传费</t>
  </si>
  <si>
    <t>住房公积金</t>
  </si>
  <si>
    <t>定向贷款项目</t>
  </si>
  <si>
    <t>利息收入</t>
  </si>
  <si>
    <t>合计</t>
  </si>
  <si>
    <t>勒流街道教育发展基金</t>
  </si>
  <si>
    <t>东菱凯琴集团慈善基金</t>
  </si>
  <si>
    <t>清源福利基金</t>
  </si>
  <si>
    <t>司法行政关爱帮扶基金</t>
  </si>
  <si>
    <t>东泰慈善基金</t>
  </si>
  <si>
    <t>勒流文化体育旅游发展基金</t>
  </si>
  <si>
    <t>小计</t>
    <phoneticPr fontId="2" type="noConversion"/>
  </si>
  <si>
    <t>捐助肾病患者</t>
    <phoneticPr fontId="2" type="noConversion"/>
  </si>
  <si>
    <t>扶贫专户</t>
    <phoneticPr fontId="2" type="noConversion"/>
  </si>
  <si>
    <t>扶贫专户630筹款</t>
    <phoneticPr fontId="2" type="noConversion"/>
  </si>
  <si>
    <t>勒流总商会慈善基金</t>
  </si>
  <si>
    <t>两新党组织慈善基金</t>
  </si>
  <si>
    <t>关爱妇女儿童慈善基金</t>
  </si>
  <si>
    <t>广东信华电器有限公司慈善基金</t>
  </si>
  <si>
    <t>安居亮工程（区拔）</t>
    <phoneticPr fontId="2" type="noConversion"/>
  </si>
  <si>
    <t>贷款利息收益</t>
    <phoneticPr fontId="2" type="noConversion"/>
  </si>
  <si>
    <t>“超市售货员”职业技能培训（收人社局）</t>
    <phoneticPr fontId="2" type="noConversion"/>
  </si>
  <si>
    <t>危重病困难儿童医疗救助（母亲节义卖、龙眼点睛义卖、日常捐赠）</t>
    <phoneticPr fontId="2" type="noConversion"/>
  </si>
  <si>
    <t>助困</t>
    <phoneticPr fontId="2" type="noConversion"/>
  </si>
  <si>
    <t>专项</t>
    <phoneticPr fontId="2" type="noConversion"/>
  </si>
  <si>
    <t>小熊电器慈善基金</t>
  </si>
  <si>
    <t>睿泽慈善基金</t>
  </si>
  <si>
    <t>忠淇慈善基金</t>
  </si>
  <si>
    <t>高仕达慈善基金</t>
  </si>
  <si>
    <t>雷州农村危房改造-蔡少宏</t>
    <phoneticPr fontId="2" type="noConversion"/>
  </si>
  <si>
    <r>
      <t>安心善居首期合同款及受助（房屋修缮及厕所维修）人次1</t>
    </r>
    <r>
      <rPr>
        <sz val="11"/>
        <color theme="1"/>
        <rFont val="宋体"/>
        <family val="3"/>
        <charset val="134"/>
        <scheme val="minor"/>
      </rPr>
      <t>5人</t>
    </r>
    <phoneticPr fontId="2" type="noConversion"/>
  </si>
  <si>
    <t>安心善居</t>
    <phoneticPr fontId="2" type="noConversion"/>
  </si>
  <si>
    <t>困难家庭房屋修缮（3人）</t>
    <phoneticPr fontId="2" type="noConversion"/>
  </si>
  <si>
    <t>资助香港同胞余宽、廖彩仪</t>
  </si>
  <si>
    <t>代收村居困难家庭救助特救款</t>
    <phoneticPr fontId="2" type="noConversion"/>
  </si>
  <si>
    <t>困难家庭房屋修缮（区拔）+（村拔）</t>
    <phoneticPr fontId="2" type="noConversion"/>
  </si>
  <si>
    <t>“肾曦”之光（区拔首期款60%）</t>
    <phoneticPr fontId="2" type="noConversion"/>
  </si>
  <si>
    <t>“德力展翅”辅助就业培训计划（区拔首期款50%）</t>
    <phoneticPr fontId="2" type="noConversion"/>
  </si>
  <si>
    <t>区慈善会助学（区拔）</t>
    <phoneticPr fontId="2" type="noConversion"/>
  </si>
  <si>
    <t>德胜基金拔-勒流长综乐善爱心饭堂项目</t>
    <phoneticPr fontId="2" type="noConversion"/>
  </si>
  <si>
    <t>危重病儿童救助2人(莫卫东、胡晨希)</t>
    <phoneticPr fontId="2" type="noConversion"/>
  </si>
  <si>
    <t>爱心兑换劵（时间2018年8月-2019年3月）</t>
    <phoneticPr fontId="2" type="noConversion"/>
  </si>
  <si>
    <t>勒流镇街道在读优秀学生进行及优秀教师奖励，教育基础设施建设支出</t>
  </si>
  <si>
    <t>资助夏日送清凉活动、困难长者冬季物资、及日常助老275人次</t>
    <phoneticPr fontId="2" type="noConversion"/>
  </si>
  <si>
    <t>助困226人次</t>
  </si>
  <si>
    <t>春节慰问企业困难党员慰问金27人</t>
    <phoneticPr fontId="2" type="noConversion"/>
  </si>
  <si>
    <t>帮扶困难家庭377次户</t>
    <phoneticPr fontId="2" type="noConversion"/>
  </si>
  <si>
    <t>特定村敬老慰问购买物资（米.油）</t>
    <phoneticPr fontId="2" type="noConversion"/>
  </si>
  <si>
    <t>勒流长者综合服务中心服务费、饭堂服务费、器械维护费、购买送餐人员保险、常规助困1人</t>
    <phoneticPr fontId="2" type="noConversion"/>
  </si>
  <si>
    <t>一年一度儿童主题活动费用、资助困难外来人员丧葬费1人、资助困难人员1人</t>
    <phoneticPr fontId="2" type="noConversion"/>
  </si>
  <si>
    <t>勒流镇街道在读优秀学生进行奖励、勒流图书馆采购图书、江村村第二届传统农艇邀请赛活动</t>
    <phoneticPr fontId="2" type="noConversion"/>
  </si>
  <si>
    <t>清源敬老节活动饮料、奖牌、工艺品、活动策划费、长者利是、餐费等</t>
    <phoneticPr fontId="2" type="noConversion"/>
  </si>
  <si>
    <t>开支困难人员赵**法律援助诉讼费</t>
    <phoneticPr fontId="2" type="noConversion"/>
  </si>
  <si>
    <t>勒流敬老院20周年庆典活动费用</t>
    <phoneticPr fontId="2" type="noConversion"/>
  </si>
  <si>
    <t>勒流街道宣传、文化、体育及旅游、美食等项目费用（2019年勒流龙舟文化节活动、华侨城欢乐海岸PLUS美食节、饮食协会开展“粤菜师傅工程”费用）</t>
    <phoneticPr fontId="2" type="noConversion"/>
  </si>
  <si>
    <t>公益大卖场费用（义工补贴、音箱租用、物资)</t>
    <phoneticPr fontId="2" type="noConversion"/>
  </si>
  <si>
    <t>展翅基金</t>
    <phoneticPr fontId="2" type="noConversion"/>
  </si>
  <si>
    <t>困难长者添置家庭药箱费用(356人次）、“孝亲敬老 尚善勒流”敬老活动费用</t>
    <phoneticPr fontId="2" type="noConversion"/>
  </si>
  <si>
    <t>定向村居（坊）敬老活动</t>
    <phoneticPr fontId="2" type="noConversion"/>
  </si>
  <si>
    <t>其他支出</t>
    <phoneticPr fontId="2" type="noConversion"/>
  </si>
  <si>
    <t>“助残服务项目”费用（德力超市培训人员工资绩效补贴、购买摄影器材、育贤超市及爱心小铺改造费用）</t>
  </si>
  <si>
    <t>活动经费</t>
  </si>
  <si>
    <t>困难家庭救助</t>
    <phoneticPr fontId="2" type="noConversion"/>
  </si>
  <si>
    <t>节日慰问</t>
    <phoneticPr fontId="2" type="noConversion"/>
  </si>
  <si>
    <t>--</t>
    <phoneticPr fontId="2" type="noConversion"/>
  </si>
  <si>
    <t>圆梦行动资助</t>
    <phoneticPr fontId="2" type="noConversion"/>
  </si>
  <si>
    <t>危房改造</t>
    <phoneticPr fontId="2" type="noConversion"/>
  </si>
  <si>
    <t>德康园爱心饭堂（困难人员餐费补贴及送餐费用）</t>
  </si>
  <si>
    <t>“植善计划”（首期支付村居）</t>
  </si>
  <si>
    <t>爱心驿站添置物资（床、棉被等）</t>
  </si>
  <si>
    <t>敬老院厨房补贴</t>
  </si>
  <si>
    <t>节日礼包慰问</t>
    <phoneticPr fontId="2" type="noConversion"/>
  </si>
  <si>
    <t>低保核查（18年）</t>
    <phoneticPr fontId="2" type="noConversion"/>
  </si>
  <si>
    <t>低保核查（19年）</t>
    <phoneticPr fontId="2" type="noConversion"/>
  </si>
  <si>
    <t>志愿者活动经费</t>
    <phoneticPr fontId="2" type="noConversion"/>
  </si>
  <si>
    <t>2019年1月1日-2019年12月31日</t>
    <phoneticPr fontId="2" type="noConversion"/>
  </si>
  <si>
    <t>肾病患者医疗帮扶2376人次</t>
    <phoneticPr fontId="2" type="noConversion"/>
  </si>
  <si>
    <t>助学（219人次）</t>
    <phoneticPr fontId="2" type="noConversion"/>
  </si>
  <si>
    <t>安居亮工程受助92人</t>
    <phoneticPr fontId="2" type="noConversion"/>
  </si>
  <si>
    <t>折旧费</t>
    <phoneticPr fontId="2" type="noConversion"/>
  </si>
  <si>
    <t>勒流慈善会2019年度财务收支情况</t>
    <phoneticPr fontId="2" type="noConversion"/>
  </si>
  <si>
    <t>金马慈善基金</t>
    <phoneticPr fontId="2" type="noConversion"/>
  </si>
  <si>
    <t>残疾人退税加微信验证款</t>
    <phoneticPr fontId="2" type="noConversion"/>
  </si>
  <si>
    <t>助学社会实践公益项目（学生保险）/慈善班成长教育课程</t>
    <phoneticPr fontId="2" type="noConversion"/>
  </si>
  <si>
    <t>安心善居首期合同款及受助（房屋修缮及厕所维修）人次15人</t>
    <phoneticPr fontId="2" type="noConversion"/>
  </si>
  <si>
    <t>99公益</t>
    <phoneticPr fontId="14" type="noConversion"/>
  </si>
  <si>
    <t>然梅慈善基金</t>
    <phoneticPr fontId="14" type="noConversion"/>
  </si>
  <si>
    <t>低保核查</t>
    <phoneticPr fontId="2" type="noConversion"/>
  </si>
  <si>
    <t>增值税</t>
    <phoneticPr fontId="14" type="noConversion"/>
  </si>
  <si>
    <t>日常捐赠（携手慈善）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</si>
</sst>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0.00_);[Red]\(0.00\)"/>
    <numFmt numFmtId="178" formatCode="#,##0.00_);[Red]\(#,##0.00\)"/>
  </numFmts>
  <fonts count="15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6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Border="1">
      <alignment vertical="center"/>
    </xf>
    <xf numFmtId="0" fontId="7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  <protection locked="0"/>
    </xf>
    <xf numFmtId="178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2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left" vertical="center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quotePrefix="1" applyFont="1" applyFill="1" applyBorder="1" applyAlignment="1">
      <alignment horizontal="left" vertical="center" wrapText="1"/>
    </xf>
    <xf numFmtId="0" fontId="6" fillId="0" borderId="2" xfId="0" quotePrefix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178" fontId="10" fillId="0" borderId="2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/>
    </xf>
    <xf numFmtId="178" fontId="7" fillId="0" borderId="0" xfId="0" applyNumberFormat="1" applyFont="1" applyFill="1">
      <alignment vertical="center"/>
    </xf>
    <xf numFmtId="178" fontId="10" fillId="0" borderId="2" xfId="0" applyNumberFormat="1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7" fillId="0" borderId="5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178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/>
    </xf>
    <xf numFmtId="178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left" vertical="center" wrapText="1"/>
    </xf>
    <xf numFmtId="0" fontId="7" fillId="0" borderId="2" xfId="0" quotePrefix="1" applyFont="1" applyBorder="1" applyAlignment="1">
      <alignment vertical="center"/>
    </xf>
    <xf numFmtId="0" fontId="11" fillId="0" borderId="2" xfId="0" applyFont="1" applyFill="1" applyBorder="1" applyAlignment="1" applyProtection="1">
      <alignment vertical="center"/>
      <protection locked="0"/>
    </xf>
    <xf numFmtId="0" fontId="7" fillId="0" borderId="2" xfId="0" quotePrefix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2" xr:uid="{00000000-0005-0000-0000-000001000000}"/>
    <cellStyle name="常规 3" xfId="1" xr:uid="{00000000-0005-0000-0000-000002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"/>
  <sheetViews>
    <sheetView zoomScale="91" zoomScaleNormal="91" workbookViewId="0">
      <pane ySplit="3" topLeftCell="A4" activePane="bottomLeft" state="frozen"/>
      <selection pane="bottomLeft" activeCell="E12" sqref="E12"/>
    </sheetView>
  </sheetViews>
  <sheetFormatPr defaultColWidth="9" defaultRowHeight="30" customHeight="1" x14ac:dyDescent="0.15"/>
  <cols>
    <col min="1" max="1" width="13.375" style="34" customWidth="1"/>
    <col min="2" max="2" width="39.875" style="3" customWidth="1"/>
    <col min="3" max="3" width="18.25" style="18" bestFit="1" customWidth="1"/>
    <col min="4" max="4" width="43.625" style="24" customWidth="1"/>
    <col min="5" max="5" width="18.25" style="18" bestFit="1" customWidth="1"/>
    <col min="6" max="16384" width="9" style="3"/>
  </cols>
  <sheetData>
    <row r="1" spans="1:5" ht="30" customHeight="1" x14ac:dyDescent="0.15">
      <c r="A1" s="77" t="s">
        <v>99</v>
      </c>
      <c r="B1" s="77"/>
      <c r="C1" s="77"/>
      <c r="D1" s="77"/>
      <c r="E1" s="77"/>
    </row>
    <row r="2" spans="1:5" ht="30" customHeight="1" x14ac:dyDescent="0.15">
      <c r="D2" s="24" t="s">
        <v>94</v>
      </c>
      <c r="E2" s="35" t="s">
        <v>0</v>
      </c>
    </row>
    <row r="3" spans="1:5" s="4" customFormat="1" ht="30" customHeight="1" x14ac:dyDescent="0.15">
      <c r="A3" s="33" t="s">
        <v>1</v>
      </c>
      <c r="B3" s="33" t="s">
        <v>2</v>
      </c>
      <c r="C3" s="19" t="s">
        <v>3</v>
      </c>
      <c r="D3" s="33" t="s">
        <v>4</v>
      </c>
      <c r="E3" s="19" t="s">
        <v>5</v>
      </c>
    </row>
    <row r="4" spans="1:5" ht="30" customHeight="1" x14ac:dyDescent="0.15">
      <c r="A4" s="88" t="s">
        <v>6</v>
      </c>
      <c r="B4" s="5" t="s">
        <v>53</v>
      </c>
      <c r="C4" s="16">
        <v>8800</v>
      </c>
      <c r="D4" s="13" t="s">
        <v>81</v>
      </c>
      <c r="E4" s="17">
        <v>213600</v>
      </c>
    </row>
    <row r="5" spans="1:5" ht="30" customHeight="1" x14ac:dyDescent="0.15">
      <c r="A5" s="88"/>
      <c r="B5" s="6" t="s">
        <v>41</v>
      </c>
      <c r="C5" s="43">
        <v>34606.400000000001</v>
      </c>
      <c r="D5" s="6" t="s">
        <v>59</v>
      </c>
      <c r="E5" s="40">
        <v>9148.619999999999</v>
      </c>
    </row>
    <row r="6" spans="1:5" ht="30" customHeight="1" x14ac:dyDescent="0.15">
      <c r="A6" s="88"/>
      <c r="B6" s="5" t="s">
        <v>31</v>
      </c>
      <c r="C6" s="43">
        <v>262.7</v>
      </c>
      <c r="D6" s="13" t="s">
        <v>95</v>
      </c>
      <c r="E6" s="40">
        <v>105720</v>
      </c>
    </row>
    <row r="7" spans="1:5" ht="30" customHeight="1" x14ac:dyDescent="0.15">
      <c r="A7" s="88"/>
      <c r="B7" s="7" t="s">
        <v>30</v>
      </c>
      <c r="C7" s="20">
        <f>SUM(C4:C6)</f>
        <v>43669.1</v>
      </c>
      <c r="D7" s="7" t="s">
        <v>7</v>
      </c>
      <c r="E7" s="23">
        <f>SUM(E4:E6)</f>
        <v>328468.62</v>
      </c>
    </row>
    <row r="8" spans="1:5" ht="30" customHeight="1" x14ac:dyDescent="0.15">
      <c r="A8" s="88" t="s">
        <v>8</v>
      </c>
      <c r="B8" s="8" t="s">
        <v>57</v>
      </c>
      <c r="C8" s="43">
        <v>773000</v>
      </c>
      <c r="D8" s="14" t="s">
        <v>96</v>
      </c>
      <c r="E8" s="16">
        <v>773000</v>
      </c>
    </row>
    <row r="9" spans="1:5" ht="30" customHeight="1" x14ac:dyDescent="0.15">
      <c r="A9" s="88"/>
      <c r="B9" s="8"/>
      <c r="C9" s="16"/>
      <c r="D9" s="15" t="s">
        <v>102</v>
      </c>
      <c r="E9" s="21">
        <f>1920+8030</f>
        <v>9950</v>
      </c>
    </row>
    <row r="10" spans="1:5" ht="30" customHeight="1" x14ac:dyDescent="0.15">
      <c r="A10" s="88"/>
      <c r="B10" s="7" t="s">
        <v>7</v>
      </c>
      <c r="C10" s="44">
        <f>SUM(C8:C9)</f>
        <v>773000</v>
      </c>
      <c r="D10" s="7" t="s">
        <v>7</v>
      </c>
      <c r="E10" s="23">
        <f>SUM(E8:E9)</f>
        <v>782950</v>
      </c>
    </row>
    <row r="11" spans="1:5" ht="30" customHeight="1" x14ac:dyDescent="0.15">
      <c r="A11" s="89" t="s">
        <v>42</v>
      </c>
      <c r="B11" s="29" t="s">
        <v>82</v>
      </c>
      <c r="C11" s="16">
        <f>248660.2-180489.6</f>
        <v>68170.600000000006</v>
      </c>
      <c r="D11" s="30" t="s">
        <v>90</v>
      </c>
      <c r="E11" s="17">
        <f>227982.7+22801.63</f>
        <v>250784.33000000002</v>
      </c>
    </row>
    <row r="12" spans="1:5" ht="30" customHeight="1" x14ac:dyDescent="0.15">
      <c r="A12" s="90"/>
      <c r="B12" s="14" t="s">
        <v>85</v>
      </c>
      <c r="C12" s="21">
        <v>2000</v>
      </c>
      <c r="D12" s="31" t="s">
        <v>83</v>
      </c>
      <c r="E12" s="21">
        <v>29036.760000000002</v>
      </c>
    </row>
    <row r="13" spans="1:5" ht="30" customHeight="1" x14ac:dyDescent="0.15">
      <c r="A13" s="90"/>
      <c r="B13" s="9" t="s">
        <v>84</v>
      </c>
      <c r="C13" s="41">
        <v>50000</v>
      </c>
      <c r="D13" s="31" t="s">
        <v>83</v>
      </c>
      <c r="E13" s="21">
        <v>40792.519999999997</v>
      </c>
    </row>
    <row r="14" spans="1:5" ht="30" customHeight="1" x14ac:dyDescent="0.15">
      <c r="A14" s="90"/>
      <c r="B14" s="14" t="s">
        <v>101</v>
      </c>
      <c r="C14" s="21">
        <v>1189.3</v>
      </c>
      <c r="D14" s="15" t="s">
        <v>52</v>
      </c>
      <c r="E14" s="21">
        <v>36957.120000000003</v>
      </c>
    </row>
    <row r="15" spans="1:5" ht="30" customHeight="1" x14ac:dyDescent="0.15">
      <c r="A15" s="90"/>
      <c r="B15" s="14"/>
      <c r="C15" s="21"/>
      <c r="D15" s="14" t="s">
        <v>88</v>
      </c>
      <c r="E15" s="41">
        <v>1073</v>
      </c>
    </row>
    <row r="16" spans="1:5" ht="30" customHeight="1" x14ac:dyDescent="0.15">
      <c r="A16" s="90"/>
      <c r="B16" s="14"/>
      <c r="C16" s="21"/>
      <c r="D16" s="15" t="s">
        <v>60</v>
      </c>
      <c r="E16" s="21">
        <v>103891.2</v>
      </c>
    </row>
    <row r="17" spans="1:5" ht="30" customHeight="1" x14ac:dyDescent="0.15">
      <c r="A17" s="91"/>
      <c r="B17" s="7" t="s">
        <v>7</v>
      </c>
      <c r="C17" s="20">
        <f>SUM(C11:C16)</f>
        <v>121359.90000000001</v>
      </c>
      <c r="D17" s="7" t="s">
        <v>7</v>
      </c>
      <c r="E17" s="20">
        <f>SUM(E11:E16)</f>
        <v>462534.93000000005</v>
      </c>
    </row>
    <row r="18" spans="1:5" ht="30" customHeight="1" x14ac:dyDescent="0.15">
      <c r="A18" s="88" t="s">
        <v>9</v>
      </c>
      <c r="B18" s="13" t="s">
        <v>24</v>
      </c>
      <c r="C18" s="16">
        <f>26974147.99+241666.32-5500-200-8063-35000</f>
        <v>27167051.309999999</v>
      </c>
      <c r="D18" s="6" t="s">
        <v>61</v>
      </c>
      <c r="E18" s="17">
        <v>5575648.4800000004</v>
      </c>
    </row>
    <row r="19" spans="1:5" ht="30" customHeight="1" x14ac:dyDescent="0.15">
      <c r="A19" s="88"/>
      <c r="B19" s="13" t="s">
        <v>10</v>
      </c>
      <c r="C19" s="16">
        <v>56015</v>
      </c>
      <c r="D19" s="6" t="s">
        <v>62</v>
      </c>
      <c r="E19" s="17">
        <v>62532.5</v>
      </c>
    </row>
    <row r="20" spans="1:5" ht="30" customHeight="1" x14ac:dyDescent="0.15">
      <c r="A20" s="88"/>
      <c r="B20" s="13" t="s">
        <v>11</v>
      </c>
      <c r="C20" s="16">
        <v>259059.28</v>
      </c>
      <c r="D20" s="13" t="s">
        <v>63</v>
      </c>
      <c r="E20" s="17">
        <v>256440.75</v>
      </c>
    </row>
    <row r="21" spans="1:5" ht="30" customHeight="1" x14ac:dyDescent="0.15">
      <c r="A21" s="88"/>
      <c r="B21" s="13" t="s">
        <v>34</v>
      </c>
      <c r="C21" s="16">
        <v>20</v>
      </c>
      <c r="D21" s="13"/>
      <c r="E21" s="17">
        <v>0</v>
      </c>
    </row>
    <row r="22" spans="1:5" ht="30" customHeight="1" x14ac:dyDescent="0.15">
      <c r="A22" s="88"/>
      <c r="B22" s="13" t="s">
        <v>35</v>
      </c>
      <c r="C22" s="16">
        <v>23557</v>
      </c>
      <c r="D22" s="13" t="s">
        <v>64</v>
      </c>
      <c r="E22" s="17">
        <v>20645</v>
      </c>
    </row>
    <row r="23" spans="1:5" ht="30" customHeight="1" x14ac:dyDescent="0.15">
      <c r="A23" s="88"/>
      <c r="B23" s="13" t="s">
        <v>36</v>
      </c>
      <c r="C23" s="16">
        <v>66000</v>
      </c>
      <c r="D23" s="13" t="s">
        <v>65</v>
      </c>
      <c r="E23" s="17">
        <v>75000</v>
      </c>
    </row>
    <row r="24" spans="1:5" ht="30" customHeight="1" x14ac:dyDescent="0.15">
      <c r="A24" s="88"/>
      <c r="B24" s="13" t="s">
        <v>37</v>
      </c>
      <c r="C24" s="16">
        <v>100000</v>
      </c>
      <c r="D24" s="13" t="s">
        <v>66</v>
      </c>
      <c r="E24" s="17">
        <v>81377</v>
      </c>
    </row>
    <row r="25" spans="1:5" ht="45" customHeight="1" x14ac:dyDescent="0.15">
      <c r="A25" s="88"/>
      <c r="B25" s="13" t="s">
        <v>13</v>
      </c>
      <c r="C25" s="16">
        <v>32872</v>
      </c>
      <c r="D25" s="6" t="s">
        <v>67</v>
      </c>
      <c r="E25" s="17">
        <v>1565677.52</v>
      </c>
    </row>
    <row r="26" spans="1:5" ht="30" customHeight="1" x14ac:dyDescent="0.15">
      <c r="A26" s="88"/>
      <c r="B26" s="13" t="s">
        <v>12</v>
      </c>
      <c r="C26" s="16">
        <v>0</v>
      </c>
      <c r="D26" s="6" t="s">
        <v>68</v>
      </c>
      <c r="E26" s="17">
        <v>11500</v>
      </c>
    </row>
    <row r="27" spans="1:5" ht="41.25" customHeight="1" x14ac:dyDescent="0.15">
      <c r="A27" s="88"/>
      <c r="B27" s="13" t="s">
        <v>25</v>
      </c>
      <c r="C27" s="16">
        <v>638000</v>
      </c>
      <c r="D27" s="15" t="s">
        <v>69</v>
      </c>
      <c r="E27" s="17">
        <v>475984.38</v>
      </c>
    </row>
    <row r="28" spans="1:5" ht="30" customHeight="1" x14ac:dyDescent="0.15">
      <c r="A28" s="88"/>
      <c r="B28" s="13" t="s">
        <v>26</v>
      </c>
      <c r="C28" s="16">
        <v>700304.01</v>
      </c>
      <c r="D28" s="6" t="s">
        <v>70</v>
      </c>
      <c r="E28" s="17">
        <v>809604.8</v>
      </c>
    </row>
    <row r="29" spans="1:5" ht="30" customHeight="1" x14ac:dyDescent="0.15">
      <c r="A29" s="88"/>
      <c r="B29" s="13" t="s">
        <v>27</v>
      </c>
      <c r="C29" s="16">
        <v>0</v>
      </c>
      <c r="D29" s="6" t="s">
        <v>71</v>
      </c>
      <c r="E29" s="17">
        <v>3000</v>
      </c>
    </row>
    <row r="30" spans="1:5" ht="30" customHeight="1" x14ac:dyDescent="0.15">
      <c r="A30" s="88"/>
      <c r="B30" s="13" t="s">
        <v>28</v>
      </c>
      <c r="C30" s="17">
        <v>0</v>
      </c>
      <c r="D30" s="6" t="s">
        <v>72</v>
      </c>
      <c r="E30" s="17">
        <v>32479.9</v>
      </c>
    </row>
    <row r="31" spans="1:5" ht="60" customHeight="1" x14ac:dyDescent="0.15">
      <c r="A31" s="88"/>
      <c r="B31" s="13" t="s">
        <v>29</v>
      </c>
      <c r="C31" s="17">
        <v>101317.1</v>
      </c>
      <c r="D31" s="6" t="s">
        <v>73</v>
      </c>
      <c r="E31" s="17">
        <v>202890</v>
      </c>
    </row>
    <row r="32" spans="1:5" ht="30" customHeight="1" x14ac:dyDescent="0.15">
      <c r="A32" s="88"/>
      <c r="B32" s="13" t="s">
        <v>75</v>
      </c>
      <c r="C32" s="17">
        <v>45689.83</v>
      </c>
      <c r="D32" s="6" t="s">
        <v>74</v>
      </c>
      <c r="E32" s="17">
        <v>15380.5</v>
      </c>
    </row>
    <row r="33" spans="1:5" ht="30" customHeight="1" x14ac:dyDescent="0.15">
      <c r="A33" s="88"/>
      <c r="B33" s="13" t="s">
        <v>45</v>
      </c>
      <c r="C33" s="16">
        <v>150000</v>
      </c>
      <c r="D33" s="6" t="s">
        <v>76</v>
      </c>
      <c r="E33" s="17">
        <v>118069.06</v>
      </c>
    </row>
    <row r="34" spans="1:5" ht="30" customHeight="1" x14ac:dyDescent="0.15">
      <c r="A34" s="88"/>
      <c r="B34" s="13" t="s">
        <v>47</v>
      </c>
      <c r="C34" s="16">
        <v>250000</v>
      </c>
      <c r="D34" s="6" t="s">
        <v>77</v>
      </c>
      <c r="E34" s="17">
        <v>58000</v>
      </c>
    </row>
    <row r="35" spans="1:5" ht="30" customHeight="1" x14ac:dyDescent="0.15">
      <c r="A35" s="88"/>
      <c r="B35" s="13" t="s">
        <v>100</v>
      </c>
      <c r="C35" s="16"/>
      <c r="D35" s="6"/>
      <c r="E35" s="17">
        <v>1800</v>
      </c>
    </row>
    <row r="36" spans="1:5" ht="30" customHeight="1" x14ac:dyDescent="0.15">
      <c r="A36" s="88"/>
      <c r="B36" s="13" t="s">
        <v>46</v>
      </c>
      <c r="C36" s="16">
        <v>3000</v>
      </c>
      <c r="D36" s="6"/>
      <c r="E36" s="17">
        <v>0</v>
      </c>
    </row>
    <row r="37" spans="1:5" ht="30" customHeight="1" x14ac:dyDescent="0.15">
      <c r="A37" s="88"/>
      <c r="B37" s="13" t="s">
        <v>44</v>
      </c>
      <c r="C37" s="16">
        <v>3000</v>
      </c>
      <c r="D37" s="6"/>
      <c r="E37" s="17">
        <v>0</v>
      </c>
    </row>
    <row r="38" spans="1:5" ht="30" customHeight="1" x14ac:dyDescent="0.15">
      <c r="A38" s="88"/>
      <c r="B38" s="7" t="s">
        <v>7</v>
      </c>
      <c r="C38" s="20">
        <f>SUM(C18:C37)</f>
        <v>29595885.530000001</v>
      </c>
      <c r="D38" s="7" t="s">
        <v>7</v>
      </c>
      <c r="E38" s="23">
        <f>SUM(E18:E37)</f>
        <v>9366029.8900000006</v>
      </c>
    </row>
    <row r="39" spans="1:5" ht="30" customHeight="1" x14ac:dyDescent="0.15">
      <c r="A39" s="88" t="s">
        <v>32</v>
      </c>
      <c r="B39" s="5" t="s">
        <v>33</v>
      </c>
      <c r="C39" s="16">
        <v>663200.80000000005</v>
      </c>
      <c r="D39" s="13" t="s">
        <v>48</v>
      </c>
      <c r="E39" s="40">
        <v>100000</v>
      </c>
    </row>
    <row r="40" spans="1:5" ht="30" customHeight="1" x14ac:dyDescent="0.15">
      <c r="A40" s="88"/>
      <c r="B40" s="2" t="s">
        <v>7</v>
      </c>
      <c r="C40" s="20">
        <f>SUM(C39)</f>
        <v>663200.80000000005</v>
      </c>
      <c r="D40" s="2" t="s">
        <v>7</v>
      </c>
      <c r="E40" s="23">
        <f>SUM(E39)</f>
        <v>100000</v>
      </c>
    </row>
    <row r="41" spans="1:5" ht="30" customHeight="1" x14ac:dyDescent="0.15">
      <c r="A41" s="89" t="s">
        <v>43</v>
      </c>
      <c r="B41" s="8" t="s">
        <v>40</v>
      </c>
      <c r="C41" s="43">
        <v>29400</v>
      </c>
      <c r="D41" s="28" t="s">
        <v>83</v>
      </c>
      <c r="E41" s="40">
        <v>20474</v>
      </c>
    </row>
    <row r="42" spans="1:5" ht="30" customHeight="1" x14ac:dyDescent="0.15">
      <c r="A42" s="90"/>
      <c r="B42" s="8" t="s">
        <v>91</v>
      </c>
      <c r="C42" s="43">
        <v>200000</v>
      </c>
      <c r="D42" s="28" t="s">
        <v>83</v>
      </c>
      <c r="E42" s="17">
        <v>111861.24</v>
      </c>
    </row>
    <row r="43" spans="1:5" ht="30" customHeight="1" x14ac:dyDescent="0.15">
      <c r="A43" s="90"/>
      <c r="B43" s="8" t="s">
        <v>92</v>
      </c>
      <c r="C43" s="43">
        <v>170000</v>
      </c>
      <c r="D43" s="28" t="s">
        <v>83</v>
      </c>
      <c r="E43" s="21">
        <v>67982.67</v>
      </c>
    </row>
    <row r="44" spans="1:5" ht="30" customHeight="1" x14ac:dyDescent="0.15">
      <c r="A44" s="90"/>
      <c r="B44" s="8" t="s">
        <v>56</v>
      </c>
      <c r="C44" s="43">
        <v>70000</v>
      </c>
      <c r="D44" s="28" t="s">
        <v>83</v>
      </c>
      <c r="E44" s="21">
        <v>37000</v>
      </c>
    </row>
    <row r="45" spans="1:5" ht="30" customHeight="1" x14ac:dyDescent="0.15">
      <c r="A45" s="90"/>
      <c r="B45" s="8" t="s">
        <v>55</v>
      </c>
      <c r="C45" s="43">
        <v>78000</v>
      </c>
      <c r="D45" s="28" t="s">
        <v>83</v>
      </c>
      <c r="E45" s="21">
        <v>27500</v>
      </c>
    </row>
    <row r="46" spans="1:5" ht="30" customHeight="1" x14ac:dyDescent="0.15">
      <c r="A46" s="90"/>
      <c r="B46" s="13" t="s">
        <v>38</v>
      </c>
      <c r="C46" s="43">
        <v>60000</v>
      </c>
      <c r="D46" s="13" t="s">
        <v>97</v>
      </c>
      <c r="E46" s="21">
        <v>240879.7</v>
      </c>
    </row>
    <row r="47" spans="1:5" ht="30" customHeight="1" x14ac:dyDescent="0.15">
      <c r="A47" s="90"/>
      <c r="B47" s="13" t="s">
        <v>50</v>
      </c>
      <c r="C47" s="43">
        <v>331916.08999999997</v>
      </c>
      <c r="D47" s="6" t="s">
        <v>49</v>
      </c>
      <c r="E47" s="21">
        <v>438096.5</v>
      </c>
    </row>
    <row r="48" spans="1:5" ht="30" customHeight="1" x14ac:dyDescent="0.15">
      <c r="A48" s="90"/>
      <c r="B48" s="8" t="s">
        <v>54</v>
      </c>
      <c r="C48" s="43">
        <v>13500</v>
      </c>
      <c r="D48" s="15" t="s">
        <v>51</v>
      </c>
      <c r="E48" s="21">
        <v>16584</v>
      </c>
    </row>
    <row r="49" spans="1:5" ht="30" customHeight="1" x14ac:dyDescent="0.15">
      <c r="A49" s="90"/>
      <c r="B49" s="13" t="s">
        <v>58</v>
      </c>
      <c r="C49" s="43">
        <v>35000</v>
      </c>
      <c r="D49" s="28" t="s">
        <v>83</v>
      </c>
      <c r="E49" s="21">
        <v>1128</v>
      </c>
    </row>
    <row r="50" spans="1:5" ht="30" customHeight="1" x14ac:dyDescent="0.15">
      <c r="A50" s="90"/>
      <c r="B50" s="14" t="s">
        <v>86</v>
      </c>
      <c r="C50" s="78"/>
      <c r="D50" s="28" t="s">
        <v>83</v>
      </c>
      <c r="E50" s="21">
        <v>437673.7</v>
      </c>
    </row>
    <row r="51" spans="1:5" ht="30" customHeight="1" x14ac:dyDescent="0.15">
      <c r="A51" s="90"/>
      <c r="B51" s="14" t="s">
        <v>87</v>
      </c>
      <c r="C51" s="78"/>
      <c r="D51" s="28" t="s">
        <v>83</v>
      </c>
      <c r="E51" s="21">
        <v>177884</v>
      </c>
    </row>
    <row r="52" spans="1:5" ht="30" customHeight="1" x14ac:dyDescent="0.15">
      <c r="A52" s="90"/>
      <c r="B52" s="14" t="s">
        <v>93</v>
      </c>
      <c r="C52" s="78"/>
      <c r="D52" s="28" t="s">
        <v>83</v>
      </c>
      <c r="E52" s="17">
        <v>91740</v>
      </c>
    </row>
    <row r="53" spans="1:5" s="27" customFormat="1" ht="33.75" customHeight="1" x14ac:dyDescent="0.15">
      <c r="A53" s="90"/>
      <c r="B53" s="14" t="s">
        <v>80</v>
      </c>
      <c r="C53" s="78"/>
      <c r="D53" s="28" t="s">
        <v>83</v>
      </c>
      <c r="E53" s="21">
        <v>21738</v>
      </c>
    </row>
    <row r="54" spans="1:5" ht="46.5" customHeight="1" x14ac:dyDescent="0.15">
      <c r="A54" s="90"/>
      <c r="B54" s="15" t="s">
        <v>79</v>
      </c>
      <c r="C54" s="78"/>
      <c r="D54" s="28" t="s">
        <v>83</v>
      </c>
      <c r="E54" s="41">
        <v>136846.93</v>
      </c>
    </row>
    <row r="55" spans="1:5" ht="30" customHeight="1" x14ac:dyDescent="0.15">
      <c r="A55" s="90"/>
      <c r="B55" s="14" t="s">
        <v>89</v>
      </c>
      <c r="C55" s="78"/>
      <c r="D55" s="28" t="s">
        <v>83</v>
      </c>
      <c r="E55" s="21">
        <v>100000</v>
      </c>
    </row>
    <row r="56" spans="1:5" ht="30" customHeight="1" x14ac:dyDescent="0.15">
      <c r="A56" s="91"/>
      <c r="B56" s="7" t="s">
        <v>7</v>
      </c>
      <c r="C56" s="20">
        <f>SUM(C41:C55)</f>
        <v>987816.09</v>
      </c>
      <c r="D56" s="7"/>
      <c r="E56" s="23">
        <f>SUM(E41:E55)</f>
        <v>1927388.74</v>
      </c>
    </row>
    <row r="57" spans="1:5" ht="30" customHeight="1" x14ac:dyDescent="0.15">
      <c r="A57" s="79" t="s">
        <v>14</v>
      </c>
      <c r="B57" s="82"/>
      <c r="C57" s="85"/>
      <c r="D57" s="13" t="s">
        <v>15</v>
      </c>
      <c r="E57" s="21">
        <v>479616.6</v>
      </c>
    </row>
    <row r="58" spans="1:5" ht="30" customHeight="1" x14ac:dyDescent="0.15">
      <c r="A58" s="80"/>
      <c r="B58" s="83"/>
      <c r="C58" s="86"/>
      <c r="D58" s="1" t="s">
        <v>16</v>
      </c>
      <c r="E58" s="17">
        <v>49214.46</v>
      </c>
    </row>
    <row r="59" spans="1:5" ht="30" customHeight="1" x14ac:dyDescent="0.15">
      <c r="A59" s="80"/>
      <c r="B59" s="83"/>
      <c r="C59" s="86"/>
      <c r="D59" s="1" t="s">
        <v>20</v>
      </c>
      <c r="E59" s="21">
        <v>20834</v>
      </c>
    </row>
    <row r="60" spans="1:5" ht="30" customHeight="1" x14ac:dyDescent="0.15">
      <c r="A60" s="80"/>
      <c r="B60" s="83"/>
      <c r="C60" s="86"/>
      <c r="D60" s="1" t="s">
        <v>17</v>
      </c>
      <c r="E60" s="17">
        <v>46312.39</v>
      </c>
    </row>
    <row r="61" spans="1:5" ht="30" customHeight="1" x14ac:dyDescent="0.15">
      <c r="A61" s="80"/>
      <c r="B61" s="83"/>
      <c r="C61" s="86"/>
      <c r="D61" s="1" t="s">
        <v>19</v>
      </c>
      <c r="E61" s="21">
        <v>139739</v>
      </c>
    </row>
    <row r="62" spans="1:5" ht="30" customHeight="1" x14ac:dyDescent="0.15">
      <c r="A62" s="80"/>
      <c r="B62" s="83"/>
      <c r="C62" s="86"/>
      <c r="D62" s="1" t="s">
        <v>18</v>
      </c>
      <c r="E62" s="21">
        <v>58871.87</v>
      </c>
    </row>
    <row r="63" spans="1:5" ht="30" customHeight="1" x14ac:dyDescent="0.15">
      <c r="A63" s="80"/>
      <c r="B63" s="83"/>
      <c r="C63" s="86"/>
      <c r="D63" s="39" t="s">
        <v>98</v>
      </c>
      <c r="E63" s="21">
        <v>62132.22</v>
      </c>
    </row>
    <row r="64" spans="1:5" ht="30" customHeight="1" x14ac:dyDescent="0.15">
      <c r="A64" s="80"/>
      <c r="B64" s="83"/>
      <c r="C64" s="86"/>
      <c r="D64" s="26" t="s">
        <v>78</v>
      </c>
      <c r="E64" s="21">
        <v>78312.259999999995</v>
      </c>
    </row>
    <row r="65" spans="1:5" ht="30" customHeight="1" x14ac:dyDescent="0.15">
      <c r="A65" s="81"/>
      <c r="B65" s="84"/>
      <c r="C65" s="87"/>
      <c r="D65" s="7" t="s">
        <v>7</v>
      </c>
      <c r="E65" s="23">
        <f>SUM(E57:E64)</f>
        <v>935032.79999999993</v>
      </c>
    </row>
    <row r="66" spans="1:5" ht="30" customHeight="1" x14ac:dyDescent="0.15">
      <c r="A66" s="32" t="s">
        <v>21</v>
      </c>
      <c r="B66" s="5" t="s">
        <v>39</v>
      </c>
      <c r="C66" s="22">
        <v>1637000</v>
      </c>
      <c r="D66" s="13"/>
      <c r="E66" s="17"/>
    </row>
    <row r="67" spans="1:5" ht="30" customHeight="1" x14ac:dyDescent="0.15">
      <c r="A67" s="32" t="s">
        <v>22</v>
      </c>
      <c r="B67" s="5"/>
      <c r="C67" s="22">
        <v>413166.13</v>
      </c>
      <c r="D67" s="13"/>
      <c r="E67" s="17"/>
    </row>
    <row r="68" spans="1:5" ht="30" customHeight="1" x14ac:dyDescent="0.15">
      <c r="A68" s="32"/>
      <c r="B68" s="5"/>
      <c r="C68" s="22"/>
      <c r="D68" s="13"/>
      <c r="E68" s="17"/>
    </row>
    <row r="69" spans="1:5" ht="30" customHeight="1" x14ac:dyDescent="0.15">
      <c r="A69" s="10" t="s">
        <v>23</v>
      </c>
      <c r="B69" s="11"/>
      <c r="C69" s="20">
        <f>C7+C10+C17+C38+C40+C56+C66+C67</f>
        <v>34235097.550000004</v>
      </c>
      <c r="D69" s="12"/>
      <c r="E69" s="20">
        <f>E7+E10+E17+E38+E40+E56+E65</f>
        <v>13902404.980000002</v>
      </c>
    </row>
    <row r="70" spans="1:5" s="37" customFormat="1" ht="30" customHeight="1" x14ac:dyDescent="0.15">
      <c r="A70" s="36"/>
      <c r="C70" s="36"/>
      <c r="D70" s="38"/>
      <c r="E70" s="36"/>
    </row>
    <row r="71" spans="1:5" s="37" customFormat="1" ht="30" customHeight="1" x14ac:dyDescent="0.15">
      <c r="A71" s="36"/>
      <c r="C71" s="36"/>
      <c r="D71" s="38"/>
      <c r="E71" s="36"/>
    </row>
    <row r="72" spans="1:5" s="37" customFormat="1" ht="30" customHeight="1" x14ac:dyDescent="0.15">
      <c r="A72" s="36"/>
      <c r="C72" s="36">
        <v>34235097.549999997</v>
      </c>
      <c r="D72" s="38"/>
      <c r="E72" s="36">
        <v>13902404.98</v>
      </c>
    </row>
    <row r="73" spans="1:5" s="37" customFormat="1" ht="30" customHeight="1" x14ac:dyDescent="0.15">
      <c r="A73" s="36"/>
      <c r="C73" s="36"/>
      <c r="D73" s="38"/>
      <c r="E73" s="36"/>
    </row>
    <row r="74" spans="1:5" s="37" customFormat="1" ht="30" customHeight="1" x14ac:dyDescent="0.15">
      <c r="A74" s="36"/>
      <c r="C74" s="36">
        <f>C69-C72</f>
        <v>0</v>
      </c>
      <c r="D74" s="36">
        <f t="shared" ref="D74:E74" si="0">D69-D72</f>
        <v>0</v>
      </c>
      <c r="E74" s="36">
        <f t="shared" si="0"/>
        <v>0</v>
      </c>
    </row>
  </sheetData>
  <mergeCells count="11">
    <mergeCell ref="A1:E1"/>
    <mergeCell ref="C50:C55"/>
    <mergeCell ref="A57:A65"/>
    <mergeCell ref="B57:B65"/>
    <mergeCell ref="C57:C65"/>
    <mergeCell ref="A39:A40"/>
    <mergeCell ref="A41:A56"/>
    <mergeCell ref="A4:A7"/>
    <mergeCell ref="A8:A10"/>
    <mergeCell ref="A18:A38"/>
    <mergeCell ref="A11:A17"/>
  </mergeCells>
  <phoneticPr fontId="2" type="noConversion"/>
  <printOptions horizontalCentered="1"/>
  <pageMargins left="0.11811023622047245" right="0.11811023622047245" top="0.23622047244094491" bottom="0.23622047244094491" header="0.31496062992125984" footer="0.31496062992125984"/>
  <pageSetup paperSize="9" fitToHeight="0" orientation="landscape" r:id="rId1"/>
  <headerFooter>
    <oddFooter>&amp;C第 &amp;P+14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29DF-8245-4778-B650-998B476E00BF}">
  <dimension ref="A1:E69"/>
  <sheetViews>
    <sheetView tabSelected="1" zoomScale="91" zoomScaleNormal="91" workbookViewId="0">
      <pane ySplit="3" topLeftCell="A61" activePane="bottomLeft" state="frozen"/>
      <selection pane="bottomLeft" activeCell="C67" sqref="C67"/>
    </sheetView>
  </sheetViews>
  <sheetFormatPr defaultColWidth="9" defaultRowHeight="30" customHeight="1" x14ac:dyDescent="0.15"/>
  <cols>
    <col min="1" max="1" width="13.375" style="46" customWidth="1"/>
    <col min="2" max="2" width="39.875" style="45" customWidth="1"/>
    <col min="3" max="3" width="18.25" style="47" bestFit="1" customWidth="1"/>
    <col min="4" max="4" width="43.625" style="48" customWidth="1"/>
    <col min="5" max="5" width="18.25" style="47" bestFit="1" customWidth="1"/>
    <col min="6" max="16384" width="9" style="45"/>
  </cols>
  <sheetData>
    <row r="1" spans="1:5" ht="30" customHeight="1" x14ac:dyDescent="0.15">
      <c r="A1" s="93" t="s">
        <v>99</v>
      </c>
      <c r="B1" s="93"/>
      <c r="C1" s="93"/>
      <c r="D1" s="93"/>
      <c r="E1" s="93"/>
    </row>
    <row r="2" spans="1:5" ht="30" customHeight="1" x14ac:dyDescent="0.15">
      <c r="D2" s="48" t="s">
        <v>94</v>
      </c>
      <c r="E2" s="49" t="s">
        <v>0</v>
      </c>
    </row>
    <row r="3" spans="1:5" s="52" customFormat="1" ht="30" customHeight="1" x14ac:dyDescent="0.15">
      <c r="A3" s="50" t="s">
        <v>1</v>
      </c>
      <c r="B3" s="50" t="s">
        <v>2</v>
      </c>
      <c r="C3" s="51" t="s">
        <v>3</v>
      </c>
      <c r="D3" s="50" t="s">
        <v>4</v>
      </c>
      <c r="E3" s="51" t="s">
        <v>5</v>
      </c>
    </row>
    <row r="4" spans="1:5" ht="30" customHeight="1" x14ac:dyDescent="0.15">
      <c r="A4" s="92" t="s">
        <v>6</v>
      </c>
      <c r="B4" s="9" t="s">
        <v>41</v>
      </c>
      <c r="C4" s="54">
        <v>34606.400000000001</v>
      </c>
      <c r="D4" s="9" t="s">
        <v>59</v>
      </c>
      <c r="E4" s="55">
        <v>9148.619999999999</v>
      </c>
    </row>
    <row r="5" spans="1:5" ht="30" customHeight="1" x14ac:dyDescent="0.15">
      <c r="A5" s="92"/>
      <c r="B5" s="53" t="s">
        <v>31</v>
      </c>
      <c r="C5" s="54">
        <v>262.7</v>
      </c>
      <c r="D5" s="53" t="s">
        <v>95</v>
      </c>
      <c r="E5" s="55">
        <v>105720</v>
      </c>
    </row>
    <row r="6" spans="1:5" ht="30" customHeight="1" x14ac:dyDescent="0.15">
      <c r="A6" s="92"/>
      <c r="B6" s="53"/>
      <c r="C6" s="54"/>
      <c r="D6" s="53" t="s">
        <v>81</v>
      </c>
      <c r="E6" s="55">
        <v>227500</v>
      </c>
    </row>
    <row r="7" spans="1:5" ht="30" customHeight="1" x14ac:dyDescent="0.15">
      <c r="A7" s="92"/>
      <c r="B7" s="56" t="s">
        <v>30</v>
      </c>
      <c r="C7" s="44">
        <f>SUM(C4:C5)</f>
        <v>34869.1</v>
      </c>
      <c r="D7" s="56" t="s">
        <v>7</v>
      </c>
      <c r="E7" s="57">
        <f>SUM(E4:E6)</f>
        <v>342368.62</v>
      </c>
    </row>
    <row r="8" spans="1:5" ht="30" customHeight="1" x14ac:dyDescent="0.15">
      <c r="A8" s="92" t="s">
        <v>8</v>
      </c>
      <c r="B8" s="58" t="s">
        <v>57</v>
      </c>
      <c r="C8" s="54">
        <v>773000</v>
      </c>
      <c r="D8" s="59" t="s">
        <v>96</v>
      </c>
      <c r="E8" s="54">
        <v>773000</v>
      </c>
    </row>
    <row r="9" spans="1:5" ht="30" customHeight="1" x14ac:dyDescent="0.15">
      <c r="A9" s="92"/>
      <c r="B9" s="58"/>
      <c r="C9" s="54"/>
      <c r="D9" s="25" t="s">
        <v>102</v>
      </c>
      <c r="E9" s="60">
        <v>8030</v>
      </c>
    </row>
    <row r="10" spans="1:5" ht="30" customHeight="1" x14ac:dyDescent="0.15">
      <c r="A10" s="92"/>
      <c r="B10" s="56" t="s">
        <v>7</v>
      </c>
      <c r="C10" s="44">
        <f>SUM(C8:C9)</f>
        <v>773000</v>
      </c>
      <c r="D10" s="56" t="s">
        <v>7</v>
      </c>
      <c r="E10" s="57">
        <f>SUM(E8:E9)</f>
        <v>781030</v>
      </c>
    </row>
    <row r="11" spans="1:5" ht="30" customHeight="1" x14ac:dyDescent="0.15">
      <c r="A11" s="94" t="s">
        <v>42</v>
      </c>
      <c r="B11" s="61" t="s">
        <v>82</v>
      </c>
      <c r="C11" s="54">
        <v>99965.6</v>
      </c>
      <c r="D11" s="62" t="s">
        <v>90</v>
      </c>
      <c r="E11" s="55">
        <v>264972.7</v>
      </c>
    </row>
    <row r="12" spans="1:5" ht="30" customHeight="1" x14ac:dyDescent="0.15">
      <c r="A12" s="95"/>
      <c r="B12" s="59" t="s">
        <v>85</v>
      </c>
      <c r="C12" s="60">
        <v>0</v>
      </c>
      <c r="D12" s="63" t="s">
        <v>83</v>
      </c>
      <c r="E12" s="60">
        <v>42620.76</v>
      </c>
    </row>
    <row r="13" spans="1:5" ht="30" customHeight="1" x14ac:dyDescent="0.15">
      <c r="A13" s="95"/>
      <c r="B13" s="9" t="s">
        <v>84</v>
      </c>
      <c r="C13" s="60">
        <v>50000</v>
      </c>
      <c r="D13" s="63" t="s">
        <v>83</v>
      </c>
      <c r="E13" s="60">
        <v>40792.519999999997</v>
      </c>
    </row>
    <row r="14" spans="1:5" ht="30" customHeight="1" x14ac:dyDescent="0.15">
      <c r="A14" s="95"/>
      <c r="B14" s="59" t="s">
        <v>101</v>
      </c>
      <c r="C14" s="60">
        <v>1189.3</v>
      </c>
      <c r="D14" s="25" t="s">
        <v>52</v>
      </c>
      <c r="E14" s="60">
        <v>36957.120000000003</v>
      </c>
    </row>
    <row r="15" spans="1:5" ht="30" customHeight="1" x14ac:dyDescent="0.15">
      <c r="A15" s="95"/>
      <c r="B15" s="59" t="s">
        <v>108</v>
      </c>
      <c r="C15" s="60">
        <v>2805</v>
      </c>
      <c r="D15" s="59" t="s">
        <v>88</v>
      </c>
      <c r="E15" s="60">
        <v>1073</v>
      </c>
    </row>
    <row r="16" spans="1:5" ht="30" customHeight="1" x14ac:dyDescent="0.15">
      <c r="A16" s="95"/>
      <c r="B16" s="59"/>
      <c r="C16" s="60"/>
      <c r="D16" s="25" t="s">
        <v>60</v>
      </c>
      <c r="E16" s="60">
        <v>137814</v>
      </c>
    </row>
    <row r="17" spans="1:5" ht="30" customHeight="1" x14ac:dyDescent="0.15">
      <c r="A17" s="96"/>
      <c r="B17" s="56" t="s">
        <v>7</v>
      </c>
      <c r="C17" s="44">
        <f>SUM(C11:C16)</f>
        <v>153959.9</v>
      </c>
      <c r="D17" s="56" t="s">
        <v>7</v>
      </c>
      <c r="E17" s="44">
        <f>SUM(E11:E16)</f>
        <v>524230.10000000003</v>
      </c>
    </row>
    <row r="18" spans="1:5" ht="30" customHeight="1" x14ac:dyDescent="0.15">
      <c r="A18" s="92" t="s">
        <v>9</v>
      </c>
      <c r="B18" s="53" t="s">
        <v>24</v>
      </c>
      <c r="C18" s="54">
        <v>27157051.309999999</v>
      </c>
      <c r="D18" s="9" t="s">
        <v>61</v>
      </c>
      <c r="E18" s="55">
        <v>5575648.4800000004</v>
      </c>
    </row>
    <row r="19" spans="1:5" ht="30" customHeight="1" x14ac:dyDescent="0.15">
      <c r="A19" s="92"/>
      <c r="B19" s="53" t="s">
        <v>10</v>
      </c>
      <c r="C19" s="54">
        <v>56015</v>
      </c>
      <c r="D19" s="9" t="s">
        <v>62</v>
      </c>
      <c r="E19" s="55">
        <v>62532.5</v>
      </c>
    </row>
    <row r="20" spans="1:5" ht="30" customHeight="1" x14ac:dyDescent="0.15">
      <c r="A20" s="92"/>
      <c r="B20" s="53" t="s">
        <v>11</v>
      </c>
      <c r="C20" s="54">
        <v>259059.28</v>
      </c>
      <c r="D20" s="53" t="s">
        <v>63</v>
      </c>
      <c r="E20" s="55">
        <v>256440.75</v>
      </c>
    </row>
    <row r="21" spans="1:5" ht="30" customHeight="1" x14ac:dyDescent="0.15">
      <c r="A21" s="92"/>
      <c r="B21" s="53" t="s">
        <v>34</v>
      </c>
      <c r="C21" s="54">
        <v>20</v>
      </c>
      <c r="D21" s="53"/>
      <c r="E21" s="55">
        <v>0</v>
      </c>
    </row>
    <row r="22" spans="1:5" ht="30" customHeight="1" x14ac:dyDescent="0.15">
      <c r="A22" s="92"/>
      <c r="B22" s="53" t="s">
        <v>35</v>
      </c>
      <c r="C22" s="54">
        <v>23557</v>
      </c>
      <c r="D22" s="53" t="s">
        <v>64</v>
      </c>
      <c r="E22" s="55">
        <v>20645</v>
      </c>
    </row>
    <row r="23" spans="1:5" ht="30" customHeight="1" x14ac:dyDescent="0.15">
      <c r="A23" s="92"/>
      <c r="B23" s="53" t="s">
        <v>36</v>
      </c>
      <c r="C23" s="54">
        <v>66000</v>
      </c>
      <c r="D23" s="53" t="s">
        <v>65</v>
      </c>
      <c r="E23" s="55">
        <v>75000</v>
      </c>
    </row>
    <row r="24" spans="1:5" ht="30" customHeight="1" x14ac:dyDescent="0.15">
      <c r="A24" s="92"/>
      <c r="B24" s="53" t="s">
        <v>37</v>
      </c>
      <c r="C24" s="54">
        <v>100000</v>
      </c>
      <c r="D24" s="53" t="s">
        <v>66</v>
      </c>
      <c r="E24" s="55">
        <v>81377</v>
      </c>
    </row>
    <row r="25" spans="1:5" ht="45" customHeight="1" x14ac:dyDescent="0.15">
      <c r="A25" s="92"/>
      <c r="B25" s="53" t="s">
        <v>13</v>
      </c>
      <c r="C25" s="54">
        <v>32872</v>
      </c>
      <c r="D25" s="9" t="s">
        <v>67</v>
      </c>
      <c r="E25" s="55">
        <v>1565677.52</v>
      </c>
    </row>
    <row r="26" spans="1:5" ht="30" customHeight="1" x14ac:dyDescent="0.15">
      <c r="A26" s="92"/>
      <c r="B26" s="53" t="s">
        <v>105</v>
      </c>
      <c r="C26" s="54">
        <v>0</v>
      </c>
      <c r="D26" s="9" t="s">
        <v>68</v>
      </c>
      <c r="E26" s="55">
        <v>11500</v>
      </c>
    </row>
    <row r="27" spans="1:5" ht="41.25" customHeight="1" x14ac:dyDescent="0.15">
      <c r="A27" s="92"/>
      <c r="B27" s="53" t="s">
        <v>25</v>
      </c>
      <c r="C27" s="54">
        <v>638000</v>
      </c>
      <c r="D27" s="25" t="s">
        <v>69</v>
      </c>
      <c r="E27" s="55">
        <v>475984.38</v>
      </c>
    </row>
    <row r="28" spans="1:5" ht="30" customHeight="1" x14ac:dyDescent="0.15">
      <c r="A28" s="92"/>
      <c r="B28" s="53" t="s">
        <v>26</v>
      </c>
      <c r="C28" s="54">
        <v>700304.01</v>
      </c>
      <c r="D28" s="9" t="s">
        <v>70</v>
      </c>
      <c r="E28" s="55">
        <v>809604.8</v>
      </c>
    </row>
    <row r="29" spans="1:5" ht="30" customHeight="1" x14ac:dyDescent="0.15">
      <c r="A29" s="92"/>
      <c r="B29" s="53" t="s">
        <v>27</v>
      </c>
      <c r="C29" s="54">
        <v>0</v>
      </c>
      <c r="D29" s="9" t="s">
        <v>71</v>
      </c>
      <c r="E29" s="55">
        <v>3000</v>
      </c>
    </row>
    <row r="30" spans="1:5" ht="30" customHeight="1" x14ac:dyDescent="0.15">
      <c r="A30" s="92"/>
      <c r="B30" s="53" t="s">
        <v>28</v>
      </c>
      <c r="C30" s="55">
        <v>0</v>
      </c>
      <c r="D30" s="9" t="s">
        <v>72</v>
      </c>
      <c r="E30" s="55">
        <v>32479.9</v>
      </c>
    </row>
    <row r="31" spans="1:5" ht="60" customHeight="1" x14ac:dyDescent="0.15">
      <c r="A31" s="92"/>
      <c r="B31" s="53" t="s">
        <v>29</v>
      </c>
      <c r="C31" s="55">
        <v>101317.1</v>
      </c>
      <c r="D31" s="9" t="s">
        <v>73</v>
      </c>
      <c r="E31" s="55">
        <v>202890</v>
      </c>
    </row>
    <row r="32" spans="1:5" ht="30" customHeight="1" x14ac:dyDescent="0.15">
      <c r="A32" s="92"/>
      <c r="B32" s="53" t="s">
        <v>75</v>
      </c>
      <c r="C32" s="55">
        <v>45389.83</v>
      </c>
      <c r="D32" s="9" t="s">
        <v>74</v>
      </c>
      <c r="E32" s="55">
        <v>15380.5</v>
      </c>
    </row>
    <row r="33" spans="1:5" ht="30" customHeight="1" x14ac:dyDescent="0.15">
      <c r="A33" s="92"/>
      <c r="B33" s="53" t="s">
        <v>45</v>
      </c>
      <c r="C33" s="54">
        <v>150000</v>
      </c>
      <c r="D33" s="9" t="s">
        <v>76</v>
      </c>
      <c r="E33" s="55">
        <v>118069.06</v>
      </c>
    </row>
    <row r="34" spans="1:5" ht="30" customHeight="1" x14ac:dyDescent="0.15">
      <c r="A34" s="92"/>
      <c r="B34" s="53" t="s">
        <v>47</v>
      </c>
      <c r="C34" s="54">
        <v>250000</v>
      </c>
      <c r="D34" s="9" t="s">
        <v>77</v>
      </c>
      <c r="E34" s="55">
        <v>58000</v>
      </c>
    </row>
    <row r="35" spans="1:5" ht="30" customHeight="1" x14ac:dyDescent="0.15">
      <c r="A35" s="92"/>
      <c r="B35" s="53" t="s">
        <v>100</v>
      </c>
      <c r="C35" s="54">
        <v>0</v>
      </c>
      <c r="D35" s="65" t="s">
        <v>83</v>
      </c>
      <c r="E35" s="55">
        <v>1800</v>
      </c>
    </row>
    <row r="36" spans="1:5" ht="30" customHeight="1" x14ac:dyDescent="0.15">
      <c r="A36" s="92"/>
      <c r="B36" s="53" t="s">
        <v>46</v>
      </c>
      <c r="C36" s="54">
        <v>3000</v>
      </c>
      <c r="D36" s="9"/>
      <c r="E36" s="55">
        <v>0</v>
      </c>
    </row>
    <row r="37" spans="1:5" ht="30" customHeight="1" x14ac:dyDescent="0.15">
      <c r="A37" s="92"/>
      <c r="B37" s="53" t="s">
        <v>44</v>
      </c>
      <c r="C37" s="54">
        <v>3000</v>
      </c>
      <c r="D37" s="9"/>
      <c r="E37" s="55">
        <v>0</v>
      </c>
    </row>
    <row r="38" spans="1:5" ht="30" customHeight="1" x14ac:dyDescent="0.15">
      <c r="A38" s="92"/>
      <c r="B38" s="56" t="s">
        <v>7</v>
      </c>
      <c r="C38" s="44">
        <f>SUM(C18:C37)</f>
        <v>29585585.530000001</v>
      </c>
      <c r="D38" s="56" t="s">
        <v>7</v>
      </c>
      <c r="E38" s="57">
        <f>SUM(E18:E37)</f>
        <v>9366029.8900000006</v>
      </c>
    </row>
    <row r="39" spans="1:5" ht="30" customHeight="1" x14ac:dyDescent="0.15">
      <c r="A39" s="92" t="s">
        <v>32</v>
      </c>
      <c r="B39" s="53" t="s">
        <v>33</v>
      </c>
      <c r="C39" s="54">
        <v>663200.80000000005</v>
      </c>
      <c r="D39" s="53" t="s">
        <v>48</v>
      </c>
      <c r="E39" s="55">
        <v>100000</v>
      </c>
    </row>
    <row r="40" spans="1:5" ht="30" customHeight="1" x14ac:dyDescent="0.15">
      <c r="A40" s="92"/>
      <c r="B40" s="64" t="s">
        <v>7</v>
      </c>
      <c r="C40" s="44">
        <f>SUM(C39)</f>
        <v>663200.80000000005</v>
      </c>
      <c r="D40" s="64" t="s">
        <v>7</v>
      </c>
      <c r="E40" s="57">
        <f>SUM(E39)</f>
        <v>100000</v>
      </c>
    </row>
    <row r="41" spans="1:5" ht="30" customHeight="1" x14ac:dyDescent="0.15">
      <c r="A41" s="94" t="s">
        <v>43</v>
      </c>
      <c r="B41" s="58" t="s">
        <v>40</v>
      </c>
      <c r="C41" s="54">
        <v>28543.69</v>
      </c>
      <c r="D41" s="65" t="s">
        <v>83</v>
      </c>
      <c r="E41" s="55">
        <v>20474</v>
      </c>
    </row>
    <row r="42" spans="1:5" ht="30" customHeight="1" x14ac:dyDescent="0.15">
      <c r="A42" s="95"/>
      <c r="B42" s="58" t="s">
        <v>106</v>
      </c>
      <c r="C42" s="54">
        <v>359223.3</v>
      </c>
      <c r="D42" s="65" t="s">
        <v>83</v>
      </c>
      <c r="E42" s="55">
        <v>180107.74</v>
      </c>
    </row>
    <row r="43" spans="1:5" ht="30" customHeight="1" x14ac:dyDescent="0.15">
      <c r="A43" s="95"/>
      <c r="B43" s="59" t="s">
        <v>107</v>
      </c>
      <c r="C43" s="60">
        <v>11633.01</v>
      </c>
      <c r="D43" s="65"/>
      <c r="E43" s="55"/>
    </row>
    <row r="44" spans="1:5" ht="30" customHeight="1" x14ac:dyDescent="0.15">
      <c r="A44" s="95"/>
      <c r="B44" s="58" t="s">
        <v>56</v>
      </c>
      <c r="C44" s="54">
        <v>70000</v>
      </c>
      <c r="D44" s="65" t="s">
        <v>83</v>
      </c>
      <c r="E44" s="54">
        <v>37000</v>
      </c>
    </row>
    <row r="45" spans="1:5" ht="30" customHeight="1" x14ac:dyDescent="0.15">
      <c r="A45" s="95"/>
      <c r="B45" s="58" t="s">
        <v>55</v>
      </c>
      <c r="C45" s="54">
        <v>78000</v>
      </c>
      <c r="D45" s="65" t="s">
        <v>83</v>
      </c>
      <c r="E45" s="54">
        <v>27500</v>
      </c>
    </row>
    <row r="46" spans="1:5" ht="30" customHeight="1" x14ac:dyDescent="0.15">
      <c r="A46" s="95"/>
      <c r="B46" s="53" t="s">
        <v>38</v>
      </c>
      <c r="C46" s="54">
        <v>60000</v>
      </c>
      <c r="D46" s="53" t="s">
        <v>97</v>
      </c>
      <c r="E46" s="54">
        <v>240879.7</v>
      </c>
    </row>
    <row r="47" spans="1:5" ht="30" customHeight="1" x14ac:dyDescent="0.15">
      <c r="A47" s="95"/>
      <c r="B47" s="53" t="s">
        <v>50</v>
      </c>
      <c r="C47" s="54">
        <v>331916.08999999997</v>
      </c>
      <c r="D47" s="9" t="s">
        <v>103</v>
      </c>
      <c r="E47" s="54">
        <f>437096.5-16584</f>
        <v>420512.5</v>
      </c>
    </row>
    <row r="48" spans="1:5" ht="30" customHeight="1" x14ac:dyDescent="0.15">
      <c r="A48" s="95"/>
      <c r="B48" s="53" t="s">
        <v>58</v>
      </c>
      <c r="C48" s="54">
        <v>35000</v>
      </c>
      <c r="D48" s="25" t="s">
        <v>51</v>
      </c>
      <c r="E48" s="54">
        <v>16584</v>
      </c>
    </row>
    <row r="49" spans="1:5" ht="30" customHeight="1" x14ac:dyDescent="0.15">
      <c r="A49" s="95"/>
      <c r="B49" s="59" t="s">
        <v>86</v>
      </c>
      <c r="C49" s="97"/>
      <c r="D49" s="65" t="s">
        <v>83</v>
      </c>
      <c r="E49" s="54">
        <v>415768.7</v>
      </c>
    </row>
    <row r="50" spans="1:5" ht="30" customHeight="1" x14ac:dyDescent="0.15">
      <c r="A50" s="95"/>
      <c r="B50" s="59" t="s">
        <v>87</v>
      </c>
      <c r="C50" s="97"/>
      <c r="D50" s="65" t="s">
        <v>83</v>
      </c>
      <c r="E50" s="60">
        <v>177884</v>
      </c>
    </row>
    <row r="51" spans="1:5" ht="30" customHeight="1" x14ac:dyDescent="0.15">
      <c r="A51" s="95"/>
      <c r="B51" s="59" t="s">
        <v>93</v>
      </c>
      <c r="C51" s="97"/>
      <c r="D51" s="65" t="s">
        <v>83</v>
      </c>
      <c r="E51" s="55">
        <v>77129</v>
      </c>
    </row>
    <row r="52" spans="1:5" s="66" customFormat="1" ht="33.75" customHeight="1" x14ac:dyDescent="0.15">
      <c r="A52" s="95"/>
      <c r="B52" s="59" t="s">
        <v>80</v>
      </c>
      <c r="C52" s="97"/>
      <c r="D52" s="65" t="s">
        <v>83</v>
      </c>
      <c r="E52" s="60">
        <v>2307</v>
      </c>
    </row>
    <row r="53" spans="1:5" ht="46.5" customHeight="1" x14ac:dyDescent="0.15">
      <c r="A53" s="95"/>
      <c r="B53" s="25" t="s">
        <v>79</v>
      </c>
      <c r="C53" s="97"/>
      <c r="D53" s="65" t="s">
        <v>83</v>
      </c>
      <c r="E53" s="60">
        <v>136846.93</v>
      </c>
    </row>
    <row r="54" spans="1:5" ht="46.5" customHeight="1" x14ac:dyDescent="0.15">
      <c r="A54" s="95"/>
      <c r="B54" s="25" t="s">
        <v>104</v>
      </c>
      <c r="C54" s="97"/>
      <c r="D54" s="65"/>
      <c r="E54" s="60">
        <v>720</v>
      </c>
    </row>
    <row r="55" spans="1:5" ht="30" customHeight="1" x14ac:dyDescent="0.15">
      <c r="A55" s="95"/>
      <c r="B55" s="59" t="s">
        <v>89</v>
      </c>
      <c r="C55" s="97"/>
      <c r="D55" s="65" t="s">
        <v>83</v>
      </c>
      <c r="E55" s="60">
        <v>100000</v>
      </c>
    </row>
    <row r="56" spans="1:5" ht="30" customHeight="1" x14ac:dyDescent="0.15">
      <c r="A56" s="96"/>
      <c r="B56" s="56" t="s">
        <v>7</v>
      </c>
      <c r="C56" s="44">
        <f>SUM(C41:C55)</f>
        <v>974316.09</v>
      </c>
      <c r="D56" s="56"/>
      <c r="E56" s="57">
        <f>SUM(E41:E55)</f>
        <v>1853713.5699999998</v>
      </c>
    </row>
    <row r="57" spans="1:5" ht="30" customHeight="1" x14ac:dyDescent="0.15">
      <c r="A57" s="98" t="s">
        <v>14</v>
      </c>
      <c r="B57" s="101"/>
      <c r="C57" s="104"/>
      <c r="D57" s="53" t="s">
        <v>15</v>
      </c>
      <c r="E57" s="60">
        <v>479616.6</v>
      </c>
    </row>
    <row r="58" spans="1:5" ht="30" customHeight="1" x14ac:dyDescent="0.15">
      <c r="A58" s="99"/>
      <c r="B58" s="102"/>
      <c r="C58" s="105"/>
      <c r="D58" s="67" t="s">
        <v>16</v>
      </c>
      <c r="E58" s="55">
        <v>49214.46</v>
      </c>
    </row>
    <row r="59" spans="1:5" ht="30" customHeight="1" x14ac:dyDescent="0.15">
      <c r="A59" s="99"/>
      <c r="B59" s="102"/>
      <c r="C59" s="105"/>
      <c r="D59" s="67" t="s">
        <v>20</v>
      </c>
      <c r="E59" s="60">
        <v>20834</v>
      </c>
    </row>
    <row r="60" spans="1:5" ht="30" customHeight="1" x14ac:dyDescent="0.15">
      <c r="A60" s="99"/>
      <c r="B60" s="102"/>
      <c r="C60" s="105"/>
      <c r="D60" s="67" t="s">
        <v>17</v>
      </c>
      <c r="E60" s="55">
        <v>46312.39</v>
      </c>
    </row>
    <row r="61" spans="1:5" ht="30" customHeight="1" x14ac:dyDescent="0.15">
      <c r="A61" s="99"/>
      <c r="B61" s="102"/>
      <c r="C61" s="105"/>
      <c r="D61" s="67" t="s">
        <v>19</v>
      </c>
      <c r="E61" s="60">
        <v>139739</v>
      </c>
    </row>
    <row r="62" spans="1:5" ht="30" customHeight="1" x14ac:dyDescent="0.15">
      <c r="A62" s="99"/>
      <c r="B62" s="102"/>
      <c r="C62" s="105"/>
      <c r="D62" s="67" t="s">
        <v>18</v>
      </c>
      <c r="E62" s="60">
        <v>58871.87</v>
      </c>
    </row>
    <row r="63" spans="1:5" ht="30" customHeight="1" x14ac:dyDescent="0.15">
      <c r="A63" s="99"/>
      <c r="B63" s="102"/>
      <c r="C63" s="105"/>
      <c r="D63" s="68" t="s">
        <v>98</v>
      </c>
      <c r="E63" s="60">
        <v>62132.22</v>
      </c>
    </row>
    <row r="64" spans="1:5" ht="30" customHeight="1" x14ac:dyDescent="0.15">
      <c r="A64" s="99"/>
      <c r="B64" s="102"/>
      <c r="C64" s="105"/>
      <c r="D64" s="69" t="s">
        <v>78</v>
      </c>
      <c r="E64" s="60">
        <v>78312.259999999995</v>
      </c>
    </row>
    <row r="65" spans="1:5" ht="30" customHeight="1" x14ac:dyDescent="0.15">
      <c r="A65" s="100"/>
      <c r="B65" s="103"/>
      <c r="C65" s="106"/>
      <c r="D65" s="56" t="s">
        <v>7</v>
      </c>
      <c r="E65" s="57">
        <f>SUM(E57:E64)</f>
        <v>935032.79999999993</v>
      </c>
    </row>
    <row r="66" spans="1:5" ht="30" customHeight="1" x14ac:dyDescent="0.15">
      <c r="A66" s="70" t="s">
        <v>21</v>
      </c>
      <c r="B66" s="53" t="s">
        <v>39</v>
      </c>
      <c r="C66" s="71">
        <v>1637000</v>
      </c>
      <c r="D66" s="53"/>
      <c r="E66" s="55"/>
    </row>
    <row r="67" spans="1:5" ht="30" customHeight="1" x14ac:dyDescent="0.15">
      <c r="A67" s="70" t="s">
        <v>22</v>
      </c>
      <c r="B67" s="53"/>
      <c r="C67" s="71">
        <v>413166.13</v>
      </c>
      <c r="D67" s="53"/>
      <c r="E67" s="55"/>
    </row>
    <row r="68" spans="1:5" ht="30" customHeight="1" x14ac:dyDescent="0.15">
      <c r="A68" s="72" t="s">
        <v>23</v>
      </c>
      <c r="B68" s="73"/>
      <c r="C68" s="44">
        <f>C7+C10+C17+C38+C40+C56+C66+C67</f>
        <v>34235097.550000004</v>
      </c>
      <c r="D68" s="74"/>
      <c r="E68" s="44">
        <f>E7+E10+E17+E38+E40+E56+E65</f>
        <v>13902404.980000002</v>
      </c>
    </row>
    <row r="69" spans="1:5" s="42" customFormat="1" ht="30" customHeight="1" x14ac:dyDescent="0.15">
      <c r="A69" s="75"/>
      <c r="C69" s="75"/>
      <c r="D69" s="76"/>
      <c r="E69" s="75"/>
    </row>
  </sheetData>
  <mergeCells count="11">
    <mergeCell ref="A41:A56"/>
    <mergeCell ref="C49:C55"/>
    <mergeCell ref="A57:A65"/>
    <mergeCell ref="B57:B65"/>
    <mergeCell ref="C57:C65"/>
    <mergeCell ref="A39:A40"/>
    <mergeCell ref="A1:E1"/>
    <mergeCell ref="A4:A7"/>
    <mergeCell ref="A8:A10"/>
    <mergeCell ref="A11:A17"/>
    <mergeCell ref="A18:A38"/>
  </mergeCells>
  <phoneticPr fontId="14" type="noConversion"/>
  <printOptions horizontalCentered="1"/>
  <pageMargins left="0.11811023622047245" right="0.11811023622047245" top="0.23622047244094491" bottom="0.23622047244094491" header="0.31496062992125984" footer="0.31496062992125984"/>
  <pageSetup paperSize="9" fitToHeight="0" orientation="landscape" r:id="rId1"/>
  <headerFooter>
    <oddFooter>&amp;C第 &amp;P+14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正版</vt:lpstr>
      <vt:lpstr>Sheet1!Print_Titles</vt:lpstr>
      <vt:lpstr>正版!Print_Titles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2020-01-08T07:12:34Z</cp:lastPrinted>
  <dcterms:created xsi:type="dcterms:W3CDTF">2016-03-01T01:36:00Z</dcterms:created>
  <dcterms:modified xsi:type="dcterms:W3CDTF">2021-06-16T07:41:49Z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