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415" yWindow="525" windowWidth="23895" windowHeight="9930"/>
  </bookViews>
  <sheets>
    <sheet name="Sheet1" sheetId="1" r:id="rId1"/>
  </sheets>
  <definedNames>
    <definedName name="_xlnm._FilterDatabase" localSheetId="0" hidden="1">Sheet1!$A$3:$F$84</definedName>
    <definedName name="_xlnm.Print_Titles" localSheetId="0">Sheet1!$1:3</definedName>
  </definedNames>
  <calcPr calcId="162913"/>
</workbook>
</file>

<file path=xl/calcChain.xml><?xml version="1.0" encoding="utf-8"?>
<calcChain xmlns="http://schemas.openxmlformats.org/spreadsheetml/2006/main">
  <c r="F82" i="1" l="1"/>
  <c r="F16" i="1"/>
  <c r="F15" i="1" l="1"/>
  <c r="D16" i="1" l="1"/>
  <c r="D17" i="1" s="1"/>
  <c r="D4" i="1"/>
  <c r="D84" i="1"/>
  <c r="D83" i="1"/>
  <c r="D66" i="1" l="1"/>
  <c r="D62" i="1"/>
  <c r="D54" i="1"/>
  <c r="D46" i="1"/>
  <c r="D26" i="1"/>
  <c r="F46" i="1" l="1"/>
  <c r="D57" i="1"/>
  <c r="F17" i="1" l="1"/>
  <c r="F62" i="1" l="1"/>
  <c r="F57" i="1"/>
  <c r="F54" i="1"/>
  <c r="F10" i="1"/>
  <c r="D10" i="1"/>
  <c r="D7" i="1"/>
  <c r="D86" i="1" s="1"/>
  <c r="F26" i="1" l="1"/>
  <c r="F4" i="1"/>
  <c r="F7" i="1" s="1"/>
  <c r="F86" i="1" l="1"/>
</calcChain>
</file>

<file path=xl/comments1.xml><?xml version="1.0" encoding="utf-8"?>
<comments xmlns="http://schemas.openxmlformats.org/spreadsheetml/2006/main">
  <authors>
    <author>Admin</author>
    <author>罗艳红</author>
  </authors>
  <commentList>
    <comment ref="D4" authorId="0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冯润添减少，移动到颐养基金
</t>
        </r>
      </text>
    </comment>
    <comment ref="D16" authorId="0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8693.7+4505.5（空白）+15000（冯绍文）+1000（廖瑞琪）+1000（代收款）+2396.2（龙眼义卖）+3680+农行 10368 日常捐赠</t>
        </r>
      </text>
    </comment>
    <comment ref="F25" authorId="1">
      <text>
        <r>
          <rPr>
            <b/>
            <sz val="9"/>
            <color indexed="81"/>
            <rFont val="宋体"/>
            <family val="3"/>
            <charset val="134"/>
          </rPr>
          <t>罗艳红:</t>
        </r>
        <r>
          <rPr>
            <sz val="9"/>
            <color indexed="81"/>
            <rFont val="宋体"/>
            <family val="3"/>
            <charset val="134"/>
          </rPr>
          <t xml:space="preserve">
74647.9+1200+3680+1000</t>
        </r>
      </text>
    </comment>
    <comment ref="I76" authorId="0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帐篷15000买复印件16000 电脑4350 文件柜1100  音箱3230 电脑配件5194 购买冷柜1800</t>
        </r>
      </text>
    </comment>
  </commentList>
</comments>
</file>

<file path=xl/sharedStrings.xml><?xml version="1.0" encoding="utf-8"?>
<sst xmlns="http://schemas.openxmlformats.org/spreadsheetml/2006/main" count="141" uniqueCount="122">
  <si>
    <t>单位：元</t>
  </si>
  <si>
    <t>项目</t>
  </si>
  <si>
    <t>收入明细</t>
  </si>
  <si>
    <t>收入</t>
  </si>
  <si>
    <t>支出明细</t>
  </si>
  <si>
    <t>支出</t>
  </si>
  <si>
    <t>助医</t>
  </si>
  <si>
    <t>顺德区医疗救助（区、村收入）</t>
  </si>
  <si>
    <t>小计</t>
  </si>
  <si>
    <t>助学</t>
  </si>
  <si>
    <t>冠名基金</t>
  </si>
  <si>
    <t>弥陀慈善基金</t>
  </si>
  <si>
    <t>学子互助基金</t>
  </si>
  <si>
    <t>然梅慈善基金</t>
  </si>
  <si>
    <t>颐养基金</t>
  </si>
  <si>
    <t>展翅基金</t>
  </si>
  <si>
    <t>其他定向捐款</t>
  </si>
  <si>
    <t>定向捐赠勒流社区福利会款</t>
  </si>
  <si>
    <t>定向捐赠西华村福利会款</t>
  </si>
  <si>
    <t>定向捐赠裕涌福利会款</t>
  </si>
  <si>
    <t>爱心超市运营</t>
  </si>
  <si>
    <t>秘书处日常运作经费</t>
  </si>
  <si>
    <t>定向贷款项目</t>
  </si>
  <si>
    <t>利息收入</t>
  </si>
  <si>
    <t>合计</t>
  </si>
  <si>
    <t>定向捐赠连南寨岗镇官坑村村民委员会扶贫款</t>
    <phoneticPr fontId="2" type="noConversion"/>
  </si>
  <si>
    <t>勒流慈善会2017年度财务收支情况</t>
    <phoneticPr fontId="2" type="noConversion"/>
  </si>
  <si>
    <r>
      <t>201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年1月1日-201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年12月</t>
    </r>
    <r>
      <rPr>
        <sz val="11"/>
        <color theme="1"/>
        <rFont val="宋体"/>
        <family val="3"/>
        <charset val="134"/>
        <scheme val="minor"/>
      </rPr>
      <t>31</t>
    </r>
    <r>
      <rPr>
        <sz val="11"/>
        <color theme="1"/>
        <rFont val="宋体"/>
        <family val="3"/>
        <charset val="134"/>
        <scheme val="minor"/>
      </rPr>
      <t>日</t>
    </r>
    <phoneticPr fontId="2" type="noConversion"/>
  </si>
  <si>
    <t>勒流街道教育发展基金</t>
  </si>
  <si>
    <t>庞氏慈善基金</t>
  </si>
  <si>
    <t>东菱凯琴集团慈善基金</t>
  </si>
  <si>
    <t>澳门顺德勒流同乡会慈善基金</t>
  </si>
  <si>
    <t>清源福利基金</t>
  </si>
  <si>
    <t>司法行政关爱帮扶基金</t>
  </si>
  <si>
    <t>东泰慈善基金</t>
  </si>
  <si>
    <t>勒流文化体育旅游发展基金</t>
  </si>
  <si>
    <t>定向捐赠勒流社区福利会款</t>
    <phoneticPr fontId="2" type="noConversion"/>
  </si>
  <si>
    <t>定向捐赠东风社区福利会款</t>
    <phoneticPr fontId="2" type="noConversion"/>
  </si>
  <si>
    <t>定向捐赠勒流裕源小学</t>
  </si>
  <si>
    <t>定向捐赠勒流裕源小学</t>
    <phoneticPr fontId="2" type="noConversion"/>
  </si>
  <si>
    <t>定向捐赠制服团队</t>
  </si>
  <si>
    <t>受助学生拓展和暨领袖培训</t>
  </si>
  <si>
    <t>助学（热心人士捐赠）</t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</si>
  <si>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017年植树节活动(热心人士捐赠)</t>
    </r>
    <phoneticPr fontId="2" type="noConversion"/>
  </si>
  <si>
    <t>植树节活动采购树木费用</t>
    <phoneticPr fontId="2" type="noConversion"/>
  </si>
  <si>
    <t>“母亲节爱心礼包”购买物资（不含总商会）</t>
    <phoneticPr fontId="2" type="noConversion"/>
  </si>
  <si>
    <t>区拔农社局组织社会服务扶持经费</t>
    <phoneticPr fontId="2" type="noConversion"/>
  </si>
  <si>
    <t>小计</t>
    <phoneticPr fontId="2" type="noConversion"/>
  </si>
  <si>
    <t>公益嘉年华摊位认捐</t>
    <phoneticPr fontId="2" type="noConversion"/>
  </si>
  <si>
    <t>日常捐赠</t>
    <phoneticPr fontId="2" type="noConversion"/>
  </si>
  <si>
    <t>端午节活动捐款</t>
    <phoneticPr fontId="2" type="noConversion"/>
  </si>
  <si>
    <t>端午节活动购买粽子费用</t>
    <phoneticPr fontId="2" type="noConversion"/>
  </si>
  <si>
    <t>区拔专项</t>
    <phoneticPr fontId="2" type="noConversion"/>
  </si>
  <si>
    <t>龙眼长综厨房修缮费</t>
    <phoneticPr fontId="2" type="noConversion"/>
  </si>
  <si>
    <t>划拨德力众助贸易有限公司资助款</t>
    <phoneticPr fontId="2" type="noConversion"/>
  </si>
  <si>
    <t>超市商品采购款</t>
    <phoneticPr fontId="2" type="noConversion"/>
  </si>
  <si>
    <t>爱心超市销售收入、捐赠爱心超市捐款（爱心礼包）</t>
    <phoneticPr fontId="2" type="noConversion"/>
  </si>
  <si>
    <t>定向捐赠中秋慰问活动（肉菜市场）（爱心礼包）</t>
    <phoneticPr fontId="2" type="noConversion"/>
  </si>
  <si>
    <t>慈善助残项目资助“德力展翅”</t>
    <phoneticPr fontId="2" type="noConversion"/>
  </si>
  <si>
    <t>低保核查各项费用（人员工资、餐费等）</t>
  </si>
  <si>
    <t>定向贷款利息收益（基本户贷款利息及农行户10个月利息）</t>
    <phoneticPr fontId="2" type="noConversion"/>
  </si>
  <si>
    <t>扶贫专户</t>
    <phoneticPr fontId="2" type="noConversion"/>
  </si>
  <si>
    <t>扶贫专户630筹款</t>
    <phoneticPr fontId="2" type="noConversion"/>
  </si>
  <si>
    <t>转拔助学贷款</t>
    <phoneticPr fontId="2" type="noConversion"/>
  </si>
  <si>
    <t>助困</t>
    <phoneticPr fontId="2" type="noConversion"/>
  </si>
  <si>
    <t>危重病困难儿童医疗救助</t>
    <phoneticPr fontId="2" type="noConversion"/>
  </si>
  <si>
    <t>肾病患者救助</t>
    <phoneticPr fontId="2" type="noConversion"/>
  </si>
  <si>
    <t>顺德区慈善会助学（区支付部分）</t>
    <phoneticPr fontId="2" type="noConversion"/>
  </si>
  <si>
    <t>党支部专用经费、党费</t>
  </si>
  <si>
    <t>重大疾病医疗救助80人</t>
    <phoneticPr fontId="2" type="noConversion"/>
  </si>
  <si>
    <t>清明鲜花义卖（用于危重病救助）</t>
    <phoneticPr fontId="2" type="noConversion"/>
  </si>
  <si>
    <t>困难单亲母亲（母亲节爱心礼包-热心人士捐赠）</t>
    <phoneticPr fontId="2" type="noConversion"/>
  </si>
  <si>
    <t>慰问环卫工人送凉茶活动</t>
    <phoneticPr fontId="2" type="noConversion"/>
  </si>
  <si>
    <t>给环卫工人送凉茶活动活动费用</t>
    <phoneticPr fontId="2" type="noConversion"/>
  </si>
  <si>
    <t>清明鲜花义卖支出款(购花成本)</t>
    <phoneticPr fontId="2" type="noConversion"/>
  </si>
  <si>
    <t>关爱长者春游活动费（参加*人）</t>
    <phoneticPr fontId="2" type="noConversion"/>
  </si>
  <si>
    <t>公益嘉年华活动开支</t>
    <phoneticPr fontId="2" type="noConversion"/>
  </si>
  <si>
    <t>定向捐赠环卫工人中秋慰问活动</t>
    <phoneticPr fontId="2" type="noConversion"/>
  </si>
  <si>
    <t>区拔圆梦行动</t>
    <phoneticPr fontId="2" type="noConversion"/>
  </si>
  <si>
    <t>圆梦行动资助（帮助户数15户）</t>
    <phoneticPr fontId="2" type="noConversion"/>
  </si>
  <si>
    <t>超市人员培训补贴每月约9人</t>
    <phoneticPr fontId="2" type="noConversion"/>
  </si>
  <si>
    <t>雷州扶贫（体育器材、多媒体设备、家电、桌椅等）</t>
    <phoneticPr fontId="2" type="noConversion"/>
  </si>
  <si>
    <t>新疆扶贫（图书）</t>
    <phoneticPr fontId="2" type="noConversion"/>
  </si>
  <si>
    <t>顺德慈善会“六一”慰问困难儿童</t>
    <phoneticPr fontId="2" type="noConversion"/>
  </si>
  <si>
    <t>“六一”儿童节慰问困难儿童</t>
    <phoneticPr fontId="2" type="noConversion"/>
  </si>
  <si>
    <t>项目活动</t>
    <phoneticPr fontId="2" type="noConversion"/>
  </si>
  <si>
    <t>危重病困难儿童医疗救助人次2人</t>
    <phoneticPr fontId="2" type="noConversion"/>
  </si>
  <si>
    <t>金马慈善基金协议</t>
  </si>
  <si>
    <t>勒流总商会慈善基金</t>
  </si>
  <si>
    <t>两新党组织慈善基金</t>
  </si>
  <si>
    <t>顺德区女子高球爱心基金</t>
  </si>
  <si>
    <t>关爱妇女儿童慈善基金</t>
  </si>
  <si>
    <t>广东信华电器有限公司慈善基金</t>
  </si>
  <si>
    <t>助困、助医、定向资助、赞助妇联“三八”经费、“母亲节”慰问</t>
  </si>
  <si>
    <t>帮扶困难家庭每月每人200元，月均帮扶约27人</t>
  </si>
  <si>
    <t>资助老人生活费每月每人200元，月均帮扶约26人</t>
  </si>
  <si>
    <t>助困188人次、救助外工子女3人</t>
  </si>
  <si>
    <t>救助外工子女3人</t>
  </si>
  <si>
    <t>重阳慰问购买米油（冲鹤、裕源、黄连、乐从）</t>
  </si>
  <si>
    <t>帮扶闾低保33户，100元/户（共资助到7月）</t>
  </si>
  <si>
    <t>2017新春慰问</t>
  </si>
  <si>
    <t>勒流长者综合服务中心服务费、饭堂服务费、器械维护费、购买送餐人员保险2400元、助困4人次共67500元，危房改造2人共22124.5元</t>
  </si>
  <si>
    <t>资助学子1人（梁佩枝）</t>
  </si>
  <si>
    <t>同乡会联谊活动在校学生车费补贴</t>
  </si>
  <si>
    <t>清源敬老节活动长者利是，90岁以下324人每人500元，90岁以上5任每人800元，不方便出席晚宴补贴10人每人70元</t>
  </si>
  <si>
    <t>购买慈善会公车共89000元、门球赛29989.4、敬老院敬老活动长者利是及奖品礼品共19889元</t>
  </si>
  <si>
    <t xml:space="preserve">      工资及补贴</t>
  </si>
  <si>
    <t xml:space="preserve">      社保费</t>
  </si>
  <si>
    <t xml:space="preserve">      办公费</t>
  </si>
  <si>
    <t xml:space="preserve">      水电费</t>
  </si>
  <si>
    <t xml:space="preserve">      邮电费</t>
  </si>
  <si>
    <t xml:space="preserve">      修缮费</t>
  </si>
  <si>
    <t xml:space="preserve">      会议费</t>
  </si>
  <si>
    <t xml:space="preserve">      公务接待费</t>
  </si>
  <si>
    <t xml:space="preserve">      税金及附加费用</t>
  </si>
  <si>
    <t xml:space="preserve">      办公设备购置</t>
  </si>
  <si>
    <t xml:space="preserve">      其他管理费</t>
  </si>
  <si>
    <t xml:space="preserve">      宣传费</t>
  </si>
  <si>
    <t xml:space="preserve">      交通费</t>
  </si>
  <si>
    <t xml:space="preserve">      住房公积金</t>
  </si>
  <si>
    <t>购买米、油等物资慰问困难家庭、孤寡老人、临时救助项目等</t>
    <phoneticPr fontId="2" type="noConversion"/>
  </si>
  <si>
    <t xml:space="preserve">      固定资产购置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</si>
</sst>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8" formatCode="0.00_);[Red]\(0.00\)"/>
  </numFmts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76" fontId="0" fillId="0" borderId="0" xfId="0" applyNumberFormat="1" applyFill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0" fillId="0" borderId="23" xfId="0" applyFill="1" applyBorder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4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0" fontId="8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178" fontId="8" fillId="0" borderId="0" xfId="0" applyNumberFormat="1" applyFont="1" applyFill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41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 applyProtection="1">
      <alignment horizontal="right" vertical="center"/>
      <protection locked="0"/>
    </xf>
    <xf numFmtId="178" fontId="8" fillId="0" borderId="14" xfId="0" applyNumberFormat="1" applyFont="1" applyFill="1" applyBorder="1" applyAlignment="1">
      <alignment horizontal="right" vertical="center"/>
    </xf>
    <xf numFmtId="178" fontId="3" fillId="0" borderId="49" xfId="3" applyNumberFormat="1" applyFont="1" applyFill="1" applyBorder="1" applyAlignment="1">
      <alignment vertical="center"/>
    </xf>
    <xf numFmtId="178" fontId="3" fillId="0" borderId="14" xfId="3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 applyProtection="1">
      <alignment horizontal="right" vertical="center"/>
      <protection locked="0"/>
    </xf>
    <xf numFmtId="178" fontId="8" fillId="0" borderId="22" xfId="0" applyNumberFormat="1" applyFont="1" applyFill="1" applyBorder="1" applyAlignment="1" applyProtection="1">
      <alignment horizontal="right" vertical="center"/>
      <protection locked="0"/>
    </xf>
    <xf numFmtId="178" fontId="8" fillId="0" borderId="3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6" xfId="0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3" fillId="0" borderId="50" xfId="3" applyNumberFormat="1" applyFont="1" applyFill="1" applyBorder="1" applyAlignment="1">
      <alignment vertical="center"/>
    </xf>
    <xf numFmtId="178" fontId="3" fillId="0" borderId="52" xfId="3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 applyProtection="1">
      <alignment vertical="center"/>
      <protection locked="0"/>
    </xf>
    <xf numFmtId="178" fontId="4" fillId="0" borderId="6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178" fontId="0" fillId="0" borderId="0" xfId="0" applyNumberFormat="1" applyFill="1">
      <alignment vertical="center"/>
    </xf>
    <xf numFmtId="0" fontId="4" fillId="0" borderId="4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 applyProtection="1">
      <alignment horizontal="right" vertical="center"/>
      <protection locked="0"/>
    </xf>
    <xf numFmtId="178" fontId="8" fillId="0" borderId="5" xfId="0" applyNumberFormat="1" applyFont="1" applyFill="1" applyBorder="1" applyAlignment="1" applyProtection="1">
      <alignment horizontal="right" vertical="center"/>
      <protection locked="0"/>
    </xf>
    <xf numFmtId="178" fontId="4" fillId="0" borderId="54" xfId="0" applyNumberFormat="1" applyFont="1" applyFill="1" applyBorder="1" applyAlignment="1">
      <alignment horizontal="right" vertical="center"/>
    </xf>
    <xf numFmtId="178" fontId="4" fillId="0" borderId="5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8" fillId="0" borderId="46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2"/>
    <cellStyle name="常规 2 2" xfId="5"/>
    <cellStyle name="常规 2 3" xfId="4"/>
    <cellStyle name="常规 3" xfId="1"/>
    <cellStyle name="常规 3 2" xfId="6"/>
    <cellStyle name="常规 4" xfId="7"/>
    <cellStyle name="常规 5" xfId="8"/>
    <cellStyle name="常规 6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3"/>
  <sheetViews>
    <sheetView tabSelected="1" topLeftCell="A58" zoomScale="82" zoomScaleNormal="82" workbookViewId="0">
      <selection activeCell="E93" sqref="E93"/>
    </sheetView>
  </sheetViews>
  <sheetFormatPr defaultColWidth="9" defaultRowHeight="13.5"/>
  <cols>
    <col min="1" max="1" width="5.625" style="12" customWidth="1"/>
    <col min="2" max="2" width="13.375" style="12" customWidth="1"/>
    <col min="3" max="3" width="46.5" style="12" customWidth="1"/>
    <col min="4" max="4" width="19.125" style="58" customWidth="1"/>
    <col min="5" max="5" width="39.125" style="12" bestFit="1" customWidth="1"/>
    <col min="6" max="6" width="17.625" style="58" customWidth="1"/>
    <col min="7" max="8" width="9" style="12"/>
    <col min="9" max="9" width="10.625" style="12" bestFit="1" customWidth="1"/>
    <col min="10" max="10" width="11.75" style="12" bestFit="1" customWidth="1"/>
    <col min="11" max="16384" width="9" style="12"/>
  </cols>
  <sheetData>
    <row r="1" spans="1:6" ht="33" customHeight="1">
      <c r="B1" s="99" t="s">
        <v>26</v>
      </c>
      <c r="C1" s="99"/>
      <c r="D1" s="99"/>
      <c r="E1" s="99"/>
      <c r="F1" s="99"/>
    </row>
    <row r="2" spans="1:6" ht="26.1" customHeight="1">
      <c r="E2" s="13" t="s">
        <v>27</v>
      </c>
      <c r="F2" s="74" t="s">
        <v>0</v>
      </c>
    </row>
    <row r="3" spans="1:6" s="15" customFormat="1" ht="27" customHeight="1" thickBot="1">
      <c r="B3" s="14" t="s">
        <v>1</v>
      </c>
      <c r="C3" s="14" t="s">
        <v>2</v>
      </c>
      <c r="D3" s="59" t="s">
        <v>3</v>
      </c>
      <c r="E3" s="14" t="s">
        <v>4</v>
      </c>
      <c r="F3" s="59" t="s">
        <v>5</v>
      </c>
    </row>
    <row r="4" spans="1:6" ht="24.95" customHeight="1" thickTop="1">
      <c r="B4" s="100" t="s">
        <v>6</v>
      </c>
      <c r="C4" s="24" t="s">
        <v>7</v>
      </c>
      <c r="D4" s="71">
        <f>783400-1000-2000</f>
        <v>780400</v>
      </c>
      <c r="E4" s="8" t="s">
        <v>69</v>
      </c>
      <c r="F4" s="75">
        <f>1510500-15000</f>
        <v>1495500</v>
      </c>
    </row>
    <row r="5" spans="1:6" ht="24.95" customHeight="1">
      <c r="B5" s="101"/>
      <c r="C5" s="25" t="s">
        <v>65</v>
      </c>
      <c r="D5" s="63">
        <v>15699.9</v>
      </c>
      <c r="E5" s="17" t="s">
        <v>86</v>
      </c>
      <c r="F5" s="78">
        <v>11000</v>
      </c>
    </row>
    <row r="6" spans="1:6" ht="24.95" customHeight="1">
      <c r="B6" s="102"/>
      <c r="C6" s="26" t="s">
        <v>66</v>
      </c>
      <c r="D6" s="94">
        <v>1619.72</v>
      </c>
      <c r="E6" s="10"/>
      <c r="F6" s="76"/>
    </row>
    <row r="7" spans="1:6" ht="24.95" customHeight="1" thickBot="1">
      <c r="B7" s="103"/>
      <c r="C7" s="27" t="s">
        <v>47</v>
      </c>
      <c r="D7" s="60">
        <f>SUM(D4:D6)</f>
        <v>797719.62</v>
      </c>
      <c r="E7" s="16" t="s">
        <v>8</v>
      </c>
      <c r="F7" s="77">
        <f>SUM(F4:F6)</f>
        <v>1506500</v>
      </c>
    </row>
    <row r="8" spans="1:6" ht="24.95" customHeight="1" thickTop="1">
      <c r="A8" s="23"/>
      <c r="B8" s="100" t="s">
        <v>9</v>
      </c>
      <c r="C8" s="24" t="s">
        <v>67</v>
      </c>
      <c r="D8" s="71">
        <v>5500</v>
      </c>
      <c r="E8" s="8" t="s">
        <v>63</v>
      </c>
      <c r="F8" s="75">
        <v>5500</v>
      </c>
    </row>
    <row r="9" spans="1:6" ht="24.95" customHeight="1">
      <c r="A9" s="23"/>
      <c r="B9" s="101"/>
      <c r="C9" s="25" t="s">
        <v>42</v>
      </c>
      <c r="D9" s="63">
        <v>16000</v>
      </c>
      <c r="E9" s="17"/>
      <c r="F9" s="78"/>
    </row>
    <row r="10" spans="1:6" ht="24.95" customHeight="1" thickBot="1">
      <c r="A10" s="23"/>
      <c r="B10" s="102"/>
      <c r="C10" s="35" t="s">
        <v>47</v>
      </c>
      <c r="D10" s="61">
        <f>SUM(D8:D9)</f>
        <v>21500</v>
      </c>
      <c r="E10" s="42" t="s">
        <v>8</v>
      </c>
      <c r="F10" s="79">
        <f>SUM(F8:F9)</f>
        <v>5500</v>
      </c>
    </row>
    <row r="11" spans="1:6" ht="24.95" customHeight="1" thickTop="1">
      <c r="B11" s="108" t="s">
        <v>64</v>
      </c>
      <c r="C11" s="44" t="s">
        <v>83</v>
      </c>
      <c r="D11" s="66">
        <v>5000</v>
      </c>
      <c r="E11" s="41" t="s">
        <v>84</v>
      </c>
      <c r="F11" s="75">
        <v>4970.8999999999996</v>
      </c>
    </row>
    <row r="12" spans="1:6" ht="30.75" customHeight="1">
      <c r="B12" s="109"/>
      <c r="C12" s="28" t="s">
        <v>71</v>
      </c>
      <c r="D12" s="63">
        <v>15552</v>
      </c>
      <c r="E12" s="18" t="s">
        <v>45</v>
      </c>
      <c r="F12" s="78">
        <v>8213</v>
      </c>
    </row>
    <row r="13" spans="1:6" ht="24.95" customHeight="1">
      <c r="B13" s="109"/>
      <c r="C13" s="28" t="s">
        <v>72</v>
      </c>
      <c r="D13" s="63">
        <v>15534</v>
      </c>
      <c r="E13" s="17" t="s">
        <v>73</v>
      </c>
      <c r="F13" s="78">
        <v>16575</v>
      </c>
    </row>
    <row r="14" spans="1:6" ht="24.95" customHeight="1">
      <c r="B14" s="109"/>
      <c r="C14" s="30" t="s">
        <v>57</v>
      </c>
      <c r="D14" s="95">
        <v>16565.5</v>
      </c>
      <c r="E14" s="2" t="s">
        <v>77</v>
      </c>
      <c r="F14" s="78">
        <v>14350</v>
      </c>
    </row>
    <row r="15" spans="1:6" ht="24.95" customHeight="1">
      <c r="B15" s="109"/>
      <c r="C15" s="30" t="s">
        <v>78</v>
      </c>
      <c r="D15" s="95">
        <v>49980</v>
      </c>
      <c r="E15" s="2" t="s">
        <v>79</v>
      </c>
      <c r="F15" s="78">
        <f>7449+498</f>
        <v>7947</v>
      </c>
    </row>
    <row r="16" spans="1:6" ht="32.25" customHeight="1">
      <c r="B16" s="109"/>
      <c r="C16" s="51" t="s">
        <v>49</v>
      </c>
      <c r="D16" s="96">
        <f>8693.7+4505.5+15000+1000+1000+2396.2+3680+10368</f>
        <v>46643.4</v>
      </c>
      <c r="E16" s="50" t="s">
        <v>120</v>
      </c>
      <c r="F16" s="78">
        <f>2200+2372.5+2000+966+4977</f>
        <v>12515.5</v>
      </c>
    </row>
    <row r="17" spans="2:6" ht="36" customHeight="1" thickBot="1">
      <c r="B17" s="110"/>
      <c r="C17" s="27" t="s">
        <v>8</v>
      </c>
      <c r="D17" s="62">
        <f>SUM(D11:D16)</f>
        <v>149274.9</v>
      </c>
      <c r="E17" s="42" t="s">
        <v>8</v>
      </c>
      <c r="F17" s="80">
        <f>SUM(F11:F16)</f>
        <v>64571.4</v>
      </c>
    </row>
    <row r="18" spans="2:6" ht="24.95" customHeight="1" thickTop="1">
      <c r="B18" s="109" t="s">
        <v>85</v>
      </c>
      <c r="C18" s="36" t="s">
        <v>48</v>
      </c>
      <c r="D18" s="63">
        <v>19315.900000000001</v>
      </c>
      <c r="E18" s="41" t="s">
        <v>76</v>
      </c>
      <c r="F18" s="78">
        <v>3000</v>
      </c>
    </row>
    <row r="19" spans="2:6" ht="35.25" customHeight="1">
      <c r="B19" s="109"/>
      <c r="C19" s="28" t="s">
        <v>43</v>
      </c>
      <c r="D19" s="63">
        <v>62091</v>
      </c>
      <c r="E19" s="17" t="s">
        <v>44</v>
      </c>
      <c r="F19" s="78">
        <v>58150</v>
      </c>
    </row>
    <row r="20" spans="2:6" ht="24.95" customHeight="1">
      <c r="B20" s="109"/>
      <c r="C20" s="25"/>
      <c r="D20" s="63"/>
      <c r="E20" s="17" t="s">
        <v>75</v>
      </c>
      <c r="F20" s="78">
        <v>3266</v>
      </c>
    </row>
    <row r="21" spans="2:6" ht="24.95" customHeight="1">
      <c r="B21" s="109"/>
      <c r="C21" s="28" t="s">
        <v>70</v>
      </c>
      <c r="D21" s="63">
        <v>15916.7</v>
      </c>
      <c r="E21" s="17" t="s">
        <v>74</v>
      </c>
      <c r="F21" s="78">
        <v>2570</v>
      </c>
    </row>
    <row r="22" spans="2:6" ht="27" customHeight="1">
      <c r="B22" s="109"/>
      <c r="C22" s="28" t="s">
        <v>50</v>
      </c>
      <c r="D22" s="63">
        <v>18000</v>
      </c>
      <c r="E22" s="17" t="s">
        <v>51</v>
      </c>
      <c r="F22" s="78">
        <v>10500</v>
      </c>
    </row>
    <row r="23" spans="2:6" ht="27" customHeight="1">
      <c r="B23" s="109"/>
      <c r="C23" s="28"/>
      <c r="D23" s="63"/>
      <c r="E23" s="9" t="s">
        <v>41</v>
      </c>
      <c r="F23" s="78">
        <v>35224.100000000006</v>
      </c>
    </row>
    <row r="24" spans="2:6" ht="24.95" customHeight="1">
      <c r="B24" s="109"/>
      <c r="C24" s="28"/>
      <c r="D24" s="63"/>
      <c r="E24" s="17" t="s">
        <v>53</v>
      </c>
      <c r="F24" s="78">
        <v>103060.88</v>
      </c>
    </row>
    <row r="25" spans="2:6" ht="24.95" customHeight="1">
      <c r="B25" s="109"/>
      <c r="C25" s="28"/>
      <c r="D25" s="63"/>
      <c r="E25" s="17" t="s">
        <v>59</v>
      </c>
      <c r="F25" s="78">
        <v>79847.899999999994</v>
      </c>
    </row>
    <row r="26" spans="2:6" ht="24.95" customHeight="1" thickBot="1">
      <c r="B26" s="110"/>
      <c r="C26" s="27" t="s">
        <v>8</v>
      </c>
      <c r="D26" s="60">
        <f>SUM(D18:D25)</f>
        <v>115323.59999999999</v>
      </c>
      <c r="E26" s="16" t="s">
        <v>8</v>
      </c>
      <c r="F26" s="77">
        <f>SUM(F18:F25)</f>
        <v>295618.88</v>
      </c>
    </row>
    <row r="27" spans="2:6" ht="33.75" customHeight="1" thickTop="1">
      <c r="B27" s="104" t="s">
        <v>10</v>
      </c>
      <c r="C27" s="53" t="s">
        <v>28</v>
      </c>
      <c r="D27" s="64">
        <v>947871.66</v>
      </c>
      <c r="E27" s="54"/>
      <c r="F27" s="81">
        <v>0</v>
      </c>
    </row>
    <row r="28" spans="2:6" ht="33.75" customHeight="1">
      <c r="B28" s="105"/>
      <c r="C28" s="55" t="s">
        <v>87</v>
      </c>
      <c r="D28" s="65">
        <v>58800</v>
      </c>
      <c r="E28" s="1" t="s">
        <v>99</v>
      </c>
      <c r="F28" s="82">
        <v>58800</v>
      </c>
    </row>
    <row r="29" spans="2:6" ht="33.75" customHeight="1">
      <c r="B29" s="105"/>
      <c r="C29" s="55" t="s">
        <v>11</v>
      </c>
      <c r="D29" s="65">
        <v>90200</v>
      </c>
      <c r="E29" s="1" t="s">
        <v>95</v>
      </c>
      <c r="F29" s="82">
        <v>77400</v>
      </c>
    </row>
    <row r="30" spans="2:6" ht="33.75" customHeight="1">
      <c r="B30" s="105"/>
      <c r="C30" s="55" t="s">
        <v>12</v>
      </c>
      <c r="D30" s="65">
        <v>271638.39999999997</v>
      </c>
      <c r="E30" s="1" t="s">
        <v>96</v>
      </c>
      <c r="F30" s="82">
        <v>224400</v>
      </c>
    </row>
    <row r="31" spans="2:6" ht="33.75" customHeight="1">
      <c r="B31" s="105"/>
      <c r="C31" s="55" t="s">
        <v>88</v>
      </c>
      <c r="D31" s="65">
        <v>0</v>
      </c>
      <c r="E31" s="1" t="s">
        <v>93</v>
      </c>
      <c r="F31" s="82">
        <v>126700</v>
      </c>
    </row>
    <row r="32" spans="2:6" ht="33.75" customHeight="1">
      <c r="B32" s="105"/>
      <c r="C32" s="55" t="s">
        <v>29</v>
      </c>
      <c r="D32" s="65">
        <v>60000</v>
      </c>
      <c r="E32" s="1" t="s">
        <v>102</v>
      </c>
      <c r="F32" s="82">
        <v>5000</v>
      </c>
    </row>
    <row r="33" spans="2:6" ht="33.75" customHeight="1">
      <c r="B33" s="105"/>
      <c r="C33" s="55" t="s">
        <v>89</v>
      </c>
      <c r="D33" s="65">
        <v>42655.7</v>
      </c>
      <c r="E33" s="1" t="s">
        <v>100</v>
      </c>
      <c r="F33" s="82">
        <v>14500</v>
      </c>
    </row>
    <row r="34" spans="2:6" ht="33.75" customHeight="1">
      <c r="B34" s="105"/>
      <c r="C34" s="55" t="s">
        <v>90</v>
      </c>
      <c r="D34" s="65">
        <v>0</v>
      </c>
      <c r="E34" s="1"/>
      <c r="F34" s="82">
        <v>0</v>
      </c>
    </row>
    <row r="35" spans="2:6" ht="33.75" customHeight="1">
      <c r="B35" s="105"/>
      <c r="C35" s="55" t="s">
        <v>91</v>
      </c>
      <c r="D35" s="65">
        <v>80000</v>
      </c>
      <c r="E35" s="1" t="s">
        <v>94</v>
      </c>
      <c r="F35" s="82">
        <v>65600</v>
      </c>
    </row>
    <row r="36" spans="2:6" ht="33.75" customHeight="1">
      <c r="B36" s="106"/>
      <c r="C36" s="55" t="s">
        <v>92</v>
      </c>
      <c r="D36" s="65">
        <v>69238</v>
      </c>
      <c r="E36" s="1" t="s">
        <v>98</v>
      </c>
      <c r="F36" s="82">
        <v>69238</v>
      </c>
    </row>
    <row r="37" spans="2:6" ht="40.5">
      <c r="B37" s="106"/>
      <c r="C37" s="55" t="s">
        <v>14</v>
      </c>
      <c r="D37" s="65">
        <v>4197650.5</v>
      </c>
      <c r="E37" s="1" t="s">
        <v>101</v>
      </c>
      <c r="F37" s="82">
        <v>1366223.48</v>
      </c>
    </row>
    <row r="38" spans="2:6" ht="29.25" customHeight="1">
      <c r="B38" s="106"/>
      <c r="C38" s="55" t="s">
        <v>13</v>
      </c>
      <c r="D38" s="65">
        <v>0</v>
      </c>
      <c r="E38" s="1" t="s">
        <v>97</v>
      </c>
      <c r="F38" s="82">
        <v>5000</v>
      </c>
    </row>
    <row r="39" spans="2:6" ht="29.25" customHeight="1">
      <c r="B39" s="106"/>
      <c r="C39" s="55" t="s">
        <v>30</v>
      </c>
      <c r="D39" s="65">
        <v>300000</v>
      </c>
      <c r="E39" s="1"/>
      <c r="F39" s="82">
        <v>0</v>
      </c>
    </row>
    <row r="40" spans="2:6" ht="29.25" customHeight="1">
      <c r="B40" s="106"/>
      <c r="C40" s="55" t="s">
        <v>31</v>
      </c>
      <c r="D40" s="65">
        <v>110652.1</v>
      </c>
      <c r="E40" s="1" t="s">
        <v>103</v>
      </c>
      <c r="F40" s="82">
        <v>160</v>
      </c>
    </row>
    <row r="41" spans="2:6" ht="58.5" customHeight="1">
      <c r="B41" s="106"/>
      <c r="C41" s="55" t="s">
        <v>32</v>
      </c>
      <c r="D41" s="65">
        <v>282444</v>
      </c>
      <c r="E41" s="1" t="s">
        <v>104</v>
      </c>
      <c r="F41" s="82">
        <v>175700</v>
      </c>
    </row>
    <row r="42" spans="2:6" ht="29.25" customHeight="1">
      <c r="B42" s="106"/>
      <c r="C42" s="55" t="s">
        <v>33</v>
      </c>
      <c r="D42" s="65">
        <v>50000</v>
      </c>
      <c r="E42" s="1"/>
      <c r="F42" s="82">
        <v>0</v>
      </c>
    </row>
    <row r="43" spans="2:6" ht="57" customHeight="1">
      <c r="B43" s="106"/>
      <c r="C43" s="55" t="s">
        <v>34</v>
      </c>
      <c r="D43" s="65">
        <v>300000</v>
      </c>
      <c r="E43" s="1" t="s">
        <v>105</v>
      </c>
      <c r="F43" s="82">
        <v>138878.39999999999</v>
      </c>
    </row>
    <row r="44" spans="2:6" ht="29.25" customHeight="1">
      <c r="B44" s="106"/>
      <c r="C44" s="55" t="s">
        <v>35</v>
      </c>
      <c r="D44" s="65">
        <v>508491.6</v>
      </c>
      <c r="E44" s="1"/>
      <c r="F44" s="82">
        <v>0</v>
      </c>
    </row>
    <row r="45" spans="2:6" ht="29.25" customHeight="1">
      <c r="B45" s="107"/>
      <c r="C45" s="55" t="s">
        <v>15</v>
      </c>
      <c r="D45" s="65">
        <v>13513.8</v>
      </c>
      <c r="E45" s="1"/>
      <c r="F45" s="82">
        <v>0</v>
      </c>
    </row>
    <row r="46" spans="2:6" ht="26.25" customHeight="1" thickBot="1">
      <c r="B46" s="107"/>
      <c r="C46" s="56" t="s">
        <v>8</v>
      </c>
      <c r="D46" s="97">
        <f>SUM(D27:D45)</f>
        <v>7383155.7599999988</v>
      </c>
      <c r="E46" s="57" t="s">
        <v>8</v>
      </c>
      <c r="F46" s="98">
        <f>SUM(F27:F45)</f>
        <v>2327599.88</v>
      </c>
    </row>
    <row r="47" spans="2:6" ht="24.95" customHeight="1" thickTop="1">
      <c r="B47" s="104" t="s">
        <v>16</v>
      </c>
      <c r="C47" s="52" t="s">
        <v>36</v>
      </c>
      <c r="D47" s="66">
        <v>645000</v>
      </c>
      <c r="E47" s="4" t="s">
        <v>17</v>
      </c>
      <c r="F47" s="83">
        <v>645000</v>
      </c>
    </row>
    <row r="48" spans="2:6">
      <c r="B48" s="106"/>
      <c r="C48" s="32" t="s">
        <v>37</v>
      </c>
      <c r="D48" s="67">
        <v>100000</v>
      </c>
      <c r="E48" s="1" t="s">
        <v>25</v>
      </c>
      <c r="F48" s="78">
        <v>100000</v>
      </c>
    </row>
    <row r="49" spans="2:6" ht="24.95" customHeight="1">
      <c r="B49" s="106"/>
      <c r="C49" s="33" t="s">
        <v>18</v>
      </c>
      <c r="D49" s="68">
        <v>176200</v>
      </c>
      <c r="E49" s="3" t="s">
        <v>18</v>
      </c>
      <c r="F49" s="84">
        <v>195400</v>
      </c>
    </row>
    <row r="50" spans="2:6" ht="24.95" customHeight="1">
      <c r="B50" s="106"/>
      <c r="C50" s="33" t="s">
        <v>19</v>
      </c>
      <c r="D50" s="68">
        <v>20000</v>
      </c>
      <c r="E50" s="2" t="s">
        <v>19</v>
      </c>
      <c r="F50" s="78">
        <v>10000</v>
      </c>
    </row>
    <row r="51" spans="2:6" ht="24.95" customHeight="1">
      <c r="B51" s="106"/>
      <c r="C51" s="32" t="s">
        <v>39</v>
      </c>
      <c r="D51" s="67">
        <v>100000</v>
      </c>
      <c r="E51" s="3" t="s">
        <v>38</v>
      </c>
      <c r="F51" s="78">
        <v>100000</v>
      </c>
    </row>
    <row r="52" spans="2:6" ht="24.95" customHeight="1">
      <c r="B52" s="106"/>
      <c r="C52" s="33" t="s">
        <v>40</v>
      </c>
      <c r="D52" s="68">
        <v>25000</v>
      </c>
      <c r="E52" s="2" t="s">
        <v>40</v>
      </c>
      <c r="F52" s="78">
        <v>12493.8</v>
      </c>
    </row>
    <row r="53" spans="2:6" ht="24.95" customHeight="1">
      <c r="B53" s="107"/>
      <c r="C53" s="34"/>
      <c r="D53" s="69"/>
      <c r="E53" s="6"/>
      <c r="F53" s="76"/>
    </row>
    <row r="54" spans="2:6" ht="24.95" customHeight="1" thickBot="1">
      <c r="B54" s="107"/>
      <c r="C54" s="35" t="s">
        <v>8</v>
      </c>
      <c r="D54" s="60">
        <f>SUM(D47:D53)</f>
        <v>1066200</v>
      </c>
      <c r="E54" s="16" t="s">
        <v>47</v>
      </c>
      <c r="F54" s="77">
        <f>SUM(F47:F53)</f>
        <v>1062893.8</v>
      </c>
    </row>
    <row r="55" spans="2:6" ht="36" customHeight="1" thickTop="1">
      <c r="B55" s="100" t="s">
        <v>61</v>
      </c>
      <c r="C55" s="29" t="s">
        <v>62</v>
      </c>
      <c r="D55" s="70">
        <v>609402.30000000005</v>
      </c>
      <c r="E55" s="45" t="s">
        <v>81</v>
      </c>
      <c r="F55" s="75">
        <v>347946.12</v>
      </c>
    </row>
    <row r="56" spans="2:6" ht="24.95" customHeight="1">
      <c r="B56" s="101"/>
      <c r="C56" s="46"/>
      <c r="D56" s="67"/>
      <c r="E56" s="5" t="s">
        <v>82</v>
      </c>
      <c r="F56" s="78">
        <v>13284</v>
      </c>
    </row>
    <row r="57" spans="2:6" ht="24.95" customHeight="1" thickBot="1">
      <c r="B57" s="103"/>
      <c r="C57" s="47" t="s">
        <v>8</v>
      </c>
      <c r="D57" s="67">
        <f>SUM(D55:D56)</f>
        <v>609402.30000000005</v>
      </c>
      <c r="E57" s="11" t="s">
        <v>8</v>
      </c>
      <c r="F57" s="78">
        <f>SUM(F55:F56)</f>
        <v>361230.12</v>
      </c>
    </row>
    <row r="58" spans="2:6" ht="24.95" customHeight="1" thickTop="1">
      <c r="B58" s="104" t="s">
        <v>20</v>
      </c>
      <c r="C58" s="36" t="s">
        <v>56</v>
      </c>
      <c r="D58" s="70">
        <v>57310.8</v>
      </c>
      <c r="E58" s="7"/>
      <c r="F58" s="75"/>
    </row>
    <row r="59" spans="2:6" ht="24.95" customHeight="1">
      <c r="B59" s="106"/>
      <c r="C59" s="33"/>
      <c r="D59" s="67"/>
      <c r="E59" s="5" t="s">
        <v>80</v>
      </c>
      <c r="F59" s="78">
        <v>42822</v>
      </c>
    </row>
    <row r="60" spans="2:6" ht="24.95" customHeight="1">
      <c r="B60" s="106"/>
      <c r="C60" s="33"/>
      <c r="D60" s="67"/>
      <c r="E60" s="5" t="s">
        <v>55</v>
      </c>
      <c r="F60" s="78">
        <v>83856.580000000016</v>
      </c>
    </row>
    <row r="61" spans="2:6" ht="24.95" customHeight="1">
      <c r="B61" s="106"/>
      <c r="C61" s="33"/>
      <c r="D61" s="67"/>
      <c r="E61" s="5" t="s">
        <v>54</v>
      </c>
      <c r="F61" s="78">
        <v>273812.90000000002</v>
      </c>
    </row>
    <row r="62" spans="2:6" ht="24.95" customHeight="1" thickBot="1">
      <c r="B62" s="107"/>
      <c r="C62" s="31" t="s">
        <v>8</v>
      </c>
      <c r="D62" s="60">
        <f>SUM(D58:D61)</f>
        <v>57310.8</v>
      </c>
      <c r="E62" s="16" t="s">
        <v>8</v>
      </c>
      <c r="F62" s="77">
        <f>SUM(F58:F61)</f>
        <v>400491.48000000004</v>
      </c>
    </row>
    <row r="63" spans="2:6" ht="24.95" customHeight="1" thickTop="1">
      <c r="B63" s="104" t="s">
        <v>52</v>
      </c>
      <c r="C63" s="36" t="s">
        <v>58</v>
      </c>
      <c r="D63" s="71">
        <v>200000</v>
      </c>
      <c r="E63" s="49"/>
      <c r="F63" s="85"/>
    </row>
    <row r="64" spans="2:6" ht="24.95" customHeight="1">
      <c r="B64" s="106"/>
      <c r="C64" s="48" t="s">
        <v>46</v>
      </c>
      <c r="D64" s="63">
        <v>100000</v>
      </c>
      <c r="E64" s="43"/>
      <c r="F64" s="86"/>
    </row>
    <row r="65" spans="2:10" ht="24.95" customHeight="1">
      <c r="B65" s="106"/>
      <c r="C65" s="48" t="s">
        <v>68</v>
      </c>
      <c r="D65" s="63">
        <v>4580</v>
      </c>
      <c r="E65" s="43"/>
      <c r="F65" s="86"/>
    </row>
    <row r="66" spans="2:10" ht="24.95" customHeight="1" thickBot="1">
      <c r="B66" s="107"/>
      <c r="C66" s="35" t="s">
        <v>8</v>
      </c>
      <c r="D66" s="61">
        <f>SUM(D63:D65)</f>
        <v>304580</v>
      </c>
      <c r="E66" s="42"/>
      <c r="F66" s="79"/>
    </row>
    <row r="67" spans="2:10" ht="24.95" customHeight="1" thickTop="1">
      <c r="B67" s="117" t="s">
        <v>21</v>
      </c>
      <c r="C67" s="114"/>
      <c r="D67" s="111"/>
      <c r="E67" s="20" t="s">
        <v>106</v>
      </c>
      <c r="F67" s="83">
        <v>265696.86</v>
      </c>
    </row>
    <row r="68" spans="2:10" ht="24.95" customHeight="1">
      <c r="B68" s="118"/>
      <c r="C68" s="115"/>
      <c r="D68" s="112"/>
      <c r="E68" s="3" t="s">
        <v>107</v>
      </c>
      <c r="F68" s="78">
        <v>28934.77</v>
      </c>
    </row>
    <row r="69" spans="2:10" ht="24.95" customHeight="1">
      <c r="B69" s="118"/>
      <c r="C69" s="115"/>
      <c r="D69" s="112"/>
      <c r="E69" s="3" t="s">
        <v>108</v>
      </c>
      <c r="F69" s="78">
        <v>70233</v>
      </c>
    </row>
    <row r="70" spans="2:10" ht="24.95" customHeight="1">
      <c r="B70" s="118"/>
      <c r="C70" s="115"/>
      <c r="D70" s="112"/>
      <c r="E70" s="3" t="s">
        <v>109</v>
      </c>
      <c r="F70" s="78">
        <v>11682.83</v>
      </c>
    </row>
    <row r="71" spans="2:10" ht="24.95" customHeight="1">
      <c r="B71" s="118"/>
      <c r="C71" s="115"/>
      <c r="D71" s="112"/>
      <c r="E71" s="3" t="s">
        <v>110</v>
      </c>
      <c r="F71" s="78">
        <v>4641.5</v>
      </c>
    </row>
    <row r="72" spans="2:10" ht="24.95" customHeight="1">
      <c r="B72" s="118"/>
      <c r="C72" s="115"/>
      <c r="D72" s="112"/>
      <c r="E72" s="3" t="s">
        <v>111</v>
      </c>
      <c r="F72" s="78">
        <v>1570.3</v>
      </c>
    </row>
    <row r="73" spans="2:10" ht="24.95" customHeight="1">
      <c r="B73" s="118"/>
      <c r="C73" s="115"/>
      <c r="D73" s="112"/>
      <c r="E73" s="3" t="s">
        <v>112</v>
      </c>
      <c r="F73" s="78">
        <v>0</v>
      </c>
    </row>
    <row r="74" spans="2:10" ht="24.95" customHeight="1">
      <c r="B74" s="118"/>
      <c r="C74" s="115"/>
      <c r="D74" s="112"/>
      <c r="E74" s="3" t="s">
        <v>113</v>
      </c>
      <c r="F74" s="78">
        <v>7509</v>
      </c>
    </row>
    <row r="75" spans="2:10" ht="24.95" customHeight="1">
      <c r="B75" s="118"/>
      <c r="C75" s="115"/>
      <c r="D75" s="112"/>
      <c r="E75" s="3" t="s">
        <v>114</v>
      </c>
      <c r="F75" s="78">
        <v>563.27</v>
      </c>
    </row>
    <row r="76" spans="2:10" ht="24.95" customHeight="1">
      <c r="B76" s="118"/>
      <c r="C76" s="115"/>
      <c r="D76" s="112"/>
      <c r="E76" s="3" t="s">
        <v>115</v>
      </c>
      <c r="F76" s="78">
        <v>1760</v>
      </c>
      <c r="I76" s="90"/>
      <c r="J76" s="91"/>
    </row>
    <row r="77" spans="2:10" ht="24.95" customHeight="1">
      <c r="B77" s="118"/>
      <c r="C77" s="115"/>
      <c r="D77" s="112"/>
      <c r="E77" s="5" t="s">
        <v>121</v>
      </c>
      <c r="F77" s="78">
        <v>30574</v>
      </c>
      <c r="I77" s="93"/>
      <c r="J77" s="91"/>
    </row>
    <row r="78" spans="2:10" ht="24.95" customHeight="1">
      <c r="B78" s="118"/>
      <c r="C78" s="115"/>
      <c r="D78" s="112"/>
      <c r="E78" s="3" t="s">
        <v>116</v>
      </c>
      <c r="F78" s="78">
        <v>43974.82</v>
      </c>
    </row>
    <row r="79" spans="2:10" ht="24.95" customHeight="1">
      <c r="B79" s="118"/>
      <c r="C79" s="115"/>
      <c r="D79" s="112"/>
      <c r="E79" s="3" t="s">
        <v>117</v>
      </c>
      <c r="F79" s="78">
        <v>70846.25</v>
      </c>
    </row>
    <row r="80" spans="2:10" ht="24.95" customHeight="1">
      <c r="B80" s="118"/>
      <c r="C80" s="115"/>
      <c r="D80" s="112"/>
      <c r="E80" s="3" t="s">
        <v>118</v>
      </c>
      <c r="F80" s="78">
        <v>4664</v>
      </c>
    </row>
    <row r="81" spans="2:6" ht="24.95" customHeight="1">
      <c r="B81" s="118"/>
      <c r="C81" s="115"/>
      <c r="D81" s="112"/>
      <c r="E81" s="5" t="s">
        <v>119</v>
      </c>
      <c r="F81" s="78">
        <v>8400</v>
      </c>
    </row>
    <row r="82" spans="2:6" ht="24.95" customHeight="1" thickBot="1">
      <c r="B82" s="119"/>
      <c r="C82" s="116"/>
      <c r="D82" s="113"/>
      <c r="E82" s="16" t="s">
        <v>8</v>
      </c>
      <c r="F82" s="87">
        <f>SUM(F67:F81)</f>
        <v>551050.60000000009</v>
      </c>
    </row>
    <row r="83" spans="2:6" ht="29.25" customHeight="1" thickTop="1" thickBot="1">
      <c r="B83" s="92" t="s">
        <v>22</v>
      </c>
      <c r="C83" s="40" t="s">
        <v>60</v>
      </c>
      <c r="D83" s="72">
        <f>966000+533533.48+231533.4</f>
        <v>1731066.8799999999</v>
      </c>
      <c r="E83" s="21"/>
      <c r="F83" s="88"/>
    </row>
    <row r="84" spans="2:6" ht="24.95" customHeight="1" thickTop="1" thickBot="1">
      <c r="B84" s="92" t="s">
        <v>23</v>
      </c>
      <c r="C84" s="37"/>
      <c r="D84" s="72">
        <f>15333.68+16467.7+1463.05</f>
        <v>33264.43</v>
      </c>
      <c r="E84" s="21"/>
      <c r="F84" s="88"/>
    </row>
    <row r="85" spans="2:6" ht="24.95" customHeight="1" thickTop="1" thickBot="1">
      <c r="B85" s="92"/>
      <c r="C85" s="37"/>
      <c r="D85" s="72"/>
      <c r="E85" s="21"/>
      <c r="F85" s="88"/>
    </row>
    <row r="86" spans="2:6" ht="24.95" customHeight="1" thickTop="1" thickBot="1">
      <c r="B86" s="39" t="s">
        <v>24</v>
      </c>
      <c r="C86" s="38"/>
      <c r="D86" s="73">
        <f>D7+D10+D26+D46+D54+D62+D66+D83++D84+D57+D17</f>
        <v>12268798.290000001</v>
      </c>
      <c r="E86" s="22"/>
      <c r="F86" s="89">
        <f>F7+F10+F26+F46+F54+F57+F62+F82+F17</f>
        <v>6575456.1600000001</v>
      </c>
    </row>
    <row r="87" spans="2:6" ht="14.25" thickTop="1"/>
    <row r="93" spans="2:6">
      <c r="E93" s="19"/>
    </row>
  </sheetData>
  <mergeCells count="13">
    <mergeCell ref="B47:B54"/>
    <mergeCell ref="B58:B62"/>
    <mergeCell ref="B63:B66"/>
    <mergeCell ref="B55:B57"/>
    <mergeCell ref="D67:D82"/>
    <mergeCell ref="C67:C82"/>
    <mergeCell ref="B67:B82"/>
    <mergeCell ref="B1:F1"/>
    <mergeCell ref="B4:B7"/>
    <mergeCell ref="B8:B10"/>
    <mergeCell ref="B27:B46"/>
    <mergeCell ref="B11:B17"/>
    <mergeCell ref="B18:B26"/>
  </mergeCells>
  <phoneticPr fontId="2" type="noConversion"/>
  <printOptions horizontalCentered="1"/>
  <pageMargins left="0.35763888888888901" right="0.35763888888888901" top="0.21249999999999999" bottom="1.52777777777778E-2" header="0.51180555555555596" footer="0.5118055555555559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2016-03-01T01:36:00Z</dcterms:created>
  <dcterms:modified xsi:type="dcterms:W3CDTF">2018-02-12T10:11:45Z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